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oscar.freire\Downloads\"/>
    </mc:Choice>
  </mc:AlternateContent>
  <xr:revisionPtr revIDLastSave="0" documentId="13_ncr:1_{78BEF839-CDD5-4E27-9567-37FFE7123C06}" xr6:coauthVersionLast="47" xr6:coauthVersionMax="47" xr10:uidLastSave="{00000000-0000-0000-0000-000000000000}"/>
  <workbookProtection workbookAlgorithmName="SHA-512" workbookHashValue="pWTxbL4CStwzVSOlQ3Wvi3uWZfo+Oa/a22qvFZigCwXJ1X0RwLRJI7825Fn/PJDqYx7KVLjNe3foCOpXK6mQPw==" workbookSaltValue="DFKltuvJW9B5XP6I99hpCg==" workbookSpinCount="100000" lockStructure="1"/>
  <bookViews>
    <workbookView xWindow="-108" yWindow="-108" windowWidth="23256" windowHeight="12456" xr2:uid="{DF47E806-0110-4EBB-919F-4004EB00D08B}"/>
  </bookViews>
  <sheets>
    <sheet name="Cálculo" sheetId="2" r:id="rId1"/>
    <sheet name="PCFp" sheetId="1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E6" i="2"/>
  <c r="E7" i="2"/>
  <c r="E8" i="2"/>
  <c r="E9" i="2"/>
  <c r="E5" i="2"/>
  <c r="D6" i="2"/>
  <c r="D7" i="2"/>
  <c r="D8" i="2"/>
  <c r="D9" i="2"/>
  <c r="C10" i="2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3" i="1"/>
  <c r="K4" i="1"/>
  <c r="K5" i="1"/>
  <c r="K6" i="1"/>
  <c r="K7" i="1"/>
  <c r="K8" i="1"/>
  <c r="K9" i="1"/>
  <c r="K10" i="1"/>
  <c r="K11" i="1"/>
  <c r="K12" i="1"/>
  <c r="K13" i="1"/>
  <c r="K14" i="1"/>
  <c r="K16" i="1"/>
  <c r="K17" i="1"/>
  <c r="K18" i="1"/>
  <c r="K19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7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3" i="1"/>
  <c r="M4" i="1"/>
  <c r="N4" i="1"/>
  <c r="M5" i="1"/>
  <c r="N5" i="1"/>
  <c r="M6" i="1"/>
  <c r="N6" i="1"/>
  <c r="M7" i="1"/>
  <c r="N7" i="1"/>
  <c r="M8" i="1"/>
  <c r="N8" i="1"/>
  <c r="M9" i="1"/>
  <c r="N9" i="1"/>
  <c r="M10" i="1"/>
  <c r="N10" i="1"/>
  <c r="M11" i="1"/>
  <c r="N11" i="1"/>
  <c r="M12" i="1"/>
  <c r="N12" i="1"/>
  <c r="M13" i="1"/>
  <c r="N13" i="1"/>
  <c r="M14" i="1"/>
  <c r="N14" i="1"/>
  <c r="M15" i="1"/>
  <c r="N15" i="1"/>
  <c r="M16" i="1"/>
  <c r="N16" i="1"/>
  <c r="M17" i="1"/>
  <c r="N17" i="1"/>
  <c r="M18" i="1"/>
  <c r="N18" i="1"/>
  <c r="M19" i="1"/>
  <c r="N19" i="1"/>
  <c r="M20" i="1"/>
  <c r="N20" i="1"/>
  <c r="M21" i="1"/>
  <c r="N21" i="1"/>
  <c r="M22" i="1"/>
  <c r="N22" i="1"/>
  <c r="M23" i="1"/>
  <c r="N23" i="1"/>
  <c r="M24" i="1"/>
  <c r="N24" i="1"/>
  <c r="M25" i="1"/>
  <c r="N25" i="1"/>
  <c r="M26" i="1"/>
  <c r="N26" i="1"/>
  <c r="M27" i="1"/>
  <c r="N27" i="1"/>
  <c r="M28" i="1"/>
  <c r="N28" i="1"/>
  <c r="M29" i="1"/>
  <c r="N29" i="1"/>
  <c r="M30" i="1"/>
  <c r="N30" i="1"/>
  <c r="M31" i="1"/>
  <c r="N31" i="1"/>
  <c r="M32" i="1"/>
  <c r="N32" i="1"/>
  <c r="M33" i="1"/>
  <c r="N33" i="1"/>
  <c r="M34" i="1"/>
  <c r="N34" i="1"/>
  <c r="M35" i="1"/>
  <c r="N35" i="1"/>
  <c r="M36" i="1"/>
  <c r="N36" i="1"/>
  <c r="M37" i="1"/>
  <c r="N37" i="1"/>
  <c r="M38" i="1"/>
  <c r="N38" i="1"/>
  <c r="M39" i="1"/>
  <c r="N39" i="1"/>
  <c r="M40" i="1"/>
  <c r="N40" i="1"/>
  <c r="M41" i="1"/>
  <c r="N41" i="1"/>
  <c r="M42" i="1"/>
  <c r="N42" i="1"/>
  <c r="M43" i="1"/>
  <c r="N43" i="1"/>
  <c r="M44" i="1"/>
  <c r="N44" i="1"/>
  <c r="M45" i="1"/>
  <c r="N45" i="1"/>
  <c r="M46" i="1"/>
  <c r="N46" i="1"/>
  <c r="M47" i="1"/>
  <c r="N47" i="1"/>
  <c r="M48" i="1"/>
  <c r="N48" i="1"/>
  <c r="M49" i="1"/>
  <c r="N49" i="1"/>
  <c r="M50" i="1"/>
  <c r="N50" i="1"/>
  <c r="M51" i="1"/>
  <c r="N51" i="1"/>
  <c r="M52" i="1"/>
  <c r="N52" i="1"/>
  <c r="M53" i="1"/>
  <c r="N53" i="1"/>
  <c r="M54" i="1"/>
  <c r="N54" i="1"/>
  <c r="M55" i="1"/>
  <c r="N55" i="1"/>
  <c r="M56" i="1"/>
  <c r="N56" i="1"/>
  <c r="M57" i="1"/>
  <c r="N57" i="1"/>
  <c r="M58" i="1"/>
  <c r="N58" i="1"/>
  <c r="M59" i="1"/>
  <c r="N59" i="1"/>
  <c r="M60" i="1"/>
  <c r="N60" i="1"/>
  <c r="M61" i="1"/>
  <c r="N61" i="1"/>
  <c r="M62" i="1"/>
  <c r="N62" i="1"/>
  <c r="M63" i="1"/>
  <c r="N63" i="1"/>
  <c r="M64" i="1"/>
  <c r="N64" i="1"/>
  <c r="M65" i="1"/>
  <c r="N65" i="1"/>
  <c r="M66" i="1"/>
  <c r="N66" i="1"/>
  <c r="M67" i="1"/>
  <c r="N67" i="1"/>
  <c r="M68" i="1"/>
  <c r="N68" i="1"/>
  <c r="M69" i="1"/>
  <c r="N69" i="1"/>
  <c r="M70" i="1"/>
  <c r="N70" i="1"/>
  <c r="M71" i="1"/>
  <c r="N71" i="1"/>
  <c r="M72" i="1"/>
  <c r="N72" i="1"/>
  <c r="M73" i="1"/>
  <c r="N73" i="1"/>
  <c r="M74" i="1"/>
  <c r="N74" i="1"/>
  <c r="M75" i="1"/>
  <c r="N75" i="1"/>
  <c r="M76" i="1"/>
  <c r="N76" i="1"/>
  <c r="M77" i="1"/>
  <c r="N77" i="1"/>
  <c r="M78" i="1"/>
  <c r="N78" i="1"/>
  <c r="M79" i="1"/>
  <c r="N79" i="1"/>
  <c r="M80" i="1"/>
  <c r="N80" i="1"/>
  <c r="M81" i="1"/>
  <c r="N81" i="1"/>
  <c r="M82" i="1"/>
  <c r="N82" i="1"/>
  <c r="M83" i="1"/>
  <c r="N83" i="1"/>
  <c r="M84" i="1"/>
  <c r="N84" i="1"/>
  <c r="M85" i="1"/>
  <c r="N85" i="1"/>
  <c r="M86" i="1"/>
  <c r="N86" i="1"/>
  <c r="M87" i="1"/>
  <c r="N87" i="1"/>
  <c r="M88" i="1"/>
  <c r="N88" i="1"/>
  <c r="M89" i="1"/>
  <c r="N89" i="1"/>
  <c r="M90" i="1"/>
  <c r="N90" i="1"/>
  <c r="M91" i="1"/>
  <c r="N91" i="1"/>
  <c r="M92" i="1"/>
  <c r="N92" i="1"/>
  <c r="M93" i="1"/>
  <c r="N93" i="1"/>
  <c r="M94" i="1"/>
  <c r="N94" i="1"/>
  <c r="M95" i="1"/>
  <c r="N95" i="1"/>
  <c r="M96" i="1"/>
  <c r="N96" i="1"/>
  <c r="M97" i="1"/>
  <c r="N97" i="1"/>
  <c r="M98" i="1"/>
  <c r="N98" i="1"/>
  <c r="M99" i="1"/>
  <c r="N99" i="1"/>
  <c r="M100" i="1"/>
  <c r="N100" i="1"/>
  <c r="M101" i="1"/>
  <c r="N101" i="1"/>
  <c r="M102" i="1"/>
  <c r="N102" i="1"/>
  <c r="M103" i="1"/>
  <c r="N103" i="1"/>
  <c r="M104" i="1"/>
  <c r="N104" i="1"/>
  <c r="M105" i="1"/>
  <c r="N105" i="1"/>
  <c r="M106" i="1"/>
  <c r="N106" i="1"/>
  <c r="M107" i="1"/>
  <c r="N107" i="1"/>
  <c r="M108" i="1"/>
  <c r="N108" i="1"/>
  <c r="M109" i="1"/>
  <c r="N109" i="1"/>
  <c r="M110" i="1"/>
  <c r="N110" i="1"/>
  <c r="M111" i="1"/>
  <c r="N111" i="1"/>
  <c r="M112" i="1"/>
  <c r="N112" i="1"/>
  <c r="M113" i="1"/>
  <c r="N113" i="1"/>
  <c r="M114" i="1"/>
  <c r="N114" i="1"/>
  <c r="M115" i="1"/>
  <c r="N115" i="1"/>
  <c r="M116" i="1"/>
  <c r="N116" i="1"/>
  <c r="N3" i="1"/>
  <c r="M3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G88" i="1"/>
  <c r="E88" i="1"/>
  <c r="E87" i="1"/>
  <c r="G86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G20" i="1"/>
  <c r="E20" i="1"/>
  <c r="E19" i="1"/>
  <c r="E18" i="1"/>
  <c r="E17" i="1"/>
  <c r="E16" i="1"/>
  <c r="G15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10" i="2" l="1"/>
  <c r="J6" i="2" s="1"/>
  <c r="J7" i="2" s="1"/>
  <c r="D10" i="2"/>
  <c r="J5" i="2" s="1"/>
  <c r="K88" i="1"/>
  <c r="K86" i="1"/>
  <c r="K15" i="1"/>
  <c r="K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tc={D1931A86-37B1-48FC-B6EA-8AA9344AB053}</author>
    <author>tc={2FD36DB1-7B9D-4F70-BECF-3DE9514290A6}</author>
    <author>tc={BA8E6D23-366A-4E54-BCB2-648D1E2FE1EF}</author>
    <author>tc={3F46D124-A412-4293-BA56-496059761F20}</author>
    <author>tc={F8A97BCC-0AE3-40B5-947E-071F86201E6F}</author>
    <author>tc={F32BDE51-67D2-47FE-BE3E-F6586FFD58EB}</author>
    <author>tc={227ED589-D49E-43BD-BDCC-C825C958BD35}</author>
    <author>tc={0FE237A2-C511-4F8D-9DC1-94855EB7347A}</author>
    <author>tc={7AB4A203-2CCA-4657-BD1B-24AFF79D4142}</author>
    <author>tc={04D71587-14D3-4264-B72C-A269B84B3353}</author>
    <author>tc={45A57A5F-2667-432A-82E6-D61D2A20F523}</author>
    <author>tc={BB33B865-B005-45F8-8DCE-239D9A075813}</author>
    <author>tc={FAB23364-9947-43FD-866F-06760B498FDC}</author>
    <author>tc={B76BE3D9-6D6C-4294-80A2-B532772344A1}</author>
  </authors>
  <commentList>
    <comment ref="C97" authorId="0" shapeId="0" xr:uid="{D1931A86-37B1-48FC-B6EA-8AA9344AB05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Média de todos com diferentes memórias</t>
      </text>
    </comment>
    <comment ref="C98" authorId="1" shapeId="0" xr:uid="{2FD36DB1-7B9D-4F70-BECF-3DE9514290A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Média de todos com diferentes memórias</t>
      </text>
    </comment>
    <comment ref="C99" authorId="2" shapeId="0" xr:uid="{BA8E6D23-366A-4E54-BCB2-648D1E2FE1E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Média de todos com diferentes memórias</t>
      </text>
    </comment>
    <comment ref="C100" authorId="3" shapeId="0" xr:uid="{3F46D124-A412-4293-BA56-496059761F2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Média de todos com diferentes memórias</t>
      </text>
    </comment>
    <comment ref="C101" authorId="4" shapeId="0" xr:uid="{F8A97BCC-0AE3-40B5-947E-071F86201E6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Média de todos com diferentes memórias</t>
      </text>
    </comment>
    <comment ref="C102" authorId="5" shapeId="0" xr:uid="{F32BDE51-67D2-47FE-BE3E-F6586FFD58E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Média de todos com diferentes memórias</t>
      </text>
    </comment>
    <comment ref="C103" authorId="6" shapeId="0" xr:uid="{227ED589-D49E-43BD-BDCC-C825C958BD3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Média de todos com diferentes memórias</t>
      </text>
    </comment>
    <comment ref="C104" authorId="7" shapeId="0" xr:uid="{0FE237A2-C511-4F8D-9DC1-94855EB7347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Média de todos com diferentes memórias</t>
      </text>
    </comment>
    <comment ref="C105" authorId="8" shapeId="0" xr:uid="{7AB4A203-2CCA-4657-BD1B-24AFF79D414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Média de todos com diferentes memórias</t>
      </text>
    </comment>
    <comment ref="C106" authorId="9" shapeId="0" xr:uid="{04D71587-14D3-4264-B72C-A269B84B335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Média de todos com diferentes memórias</t>
      </text>
    </comment>
    <comment ref="C107" authorId="10" shapeId="0" xr:uid="{45A57A5F-2667-432A-82E6-D61D2A20F52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Média de todos com diferentes memórias</t>
      </text>
    </comment>
    <comment ref="C108" authorId="11" shapeId="0" xr:uid="{BB33B865-B005-45F8-8DCE-239D9A07581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Média de todos com diferentes memórias</t>
      </text>
    </comment>
    <comment ref="C109" authorId="12" shapeId="0" xr:uid="{FAB23364-9947-43FD-866F-06760B498FD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Média de todos com diferentes memórias</t>
      </text>
    </comment>
    <comment ref="C110" authorId="13" shapeId="0" xr:uid="{B76BE3D9-6D6C-4294-80A2-B532772344A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Média de todos com diferentes memórias</t>
      </text>
    </comment>
  </commentList>
</comments>
</file>

<file path=xl/sharedStrings.xml><?xml version="1.0" encoding="utf-8"?>
<sst xmlns="http://schemas.openxmlformats.org/spreadsheetml/2006/main" count="563" uniqueCount="214">
  <si>
    <t>Quantidade de Equipamentos</t>
  </si>
  <si>
    <t>Computador</t>
  </si>
  <si>
    <t>Notebook</t>
  </si>
  <si>
    <t>Monitor</t>
  </si>
  <si>
    <t>Smartphone</t>
  </si>
  <si>
    <t>Tablet</t>
  </si>
  <si>
    <t>Total</t>
  </si>
  <si>
    <t>Pegada de carbono equipamentos eletrônicos</t>
  </si>
  <si>
    <t>Tipo de Equipamento</t>
  </si>
  <si>
    <t>Marca</t>
  </si>
  <si>
    <t>Modelo</t>
  </si>
  <si>
    <t>Tamanho tela 
(no caso de Notebook e Monitores)</t>
  </si>
  <si>
    <t>Helper</t>
  </si>
  <si>
    <t>Carbon footprint [kgCO2e/unidade]</t>
  </si>
  <si>
    <t>Manufacturing</t>
  </si>
  <si>
    <t>Transportation</t>
  </si>
  <si>
    <t>Use</t>
  </si>
  <si>
    <t>EoL</t>
  </si>
  <si>
    <t>Referencia</t>
  </si>
  <si>
    <t>COMPUTADOR</t>
  </si>
  <si>
    <t>DELL</t>
  </si>
  <si>
    <t>Inspiron 3020</t>
  </si>
  <si>
    <t>N/A</t>
  </si>
  <si>
    <t>https://www.delltechnologies.com/asset/en-us/products/desktops-and-all-in-ones/technical-support/dell-inspiron-3020-pcf-datasheet.pdf</t>
  </si>
  <si>
    <t>OPTIPLEX 3000</t>
  </si>
  <si>
    <t>https://www.delltechnologies.com/asset/en-us/products/desktops-and-all-in-ones/technical-support/optiplex-5270-aio.pdf</t>
  </si>
  <si>
    <t>OptiPlex 5270 All-in-One Desktop</t>
  </si>
  <si>
    <t>22 POL</t>
  </si>
  <si>
    <t>OPTIPLEX 7010</t>
  </si>
  <si>
    <t>https://www.delltechnologies.com/asset/pt-br/products/desktops-and-all-in-ones/technical-support/dell-optiplex-sff-7010-pcf-datasheet.pdf</t>
  </si>
  <si>
    <t>OptiPlex 7470 All-in-One Desktop</t>
  </si>
  <si>
    <t>https://www.delltechnologies.com/asset/en-us/products/desktops-and-all-in-ones/technical-support/optiplex-7470-aio.pdf</t>
  </si>
  <si>
    <t>OptiPlex 7770 All-in-One Desktop</t>
  </si>
  <si>
    <t>27 POL</t>
  </si>
  <si>
    <t>https://www.delltechnologies.com/asset/en-us/products/desktops-and-all-in-ones/technical-support/optiplex-7770-aio.pdf</t>
  </si>
  <si>
    <t>OptiPlex AIO 7410 35W</t>
  </si>
  <si>
    <t>24 POL</t>
  </si>
  <si>
    <t>https://www.delltechnologies.com/asset/en-us/products/desktops-and-all-in-ones/technical-support/dell-optiplex-aio-7410-35w-pcf-datasheet.pdf</t>
  </si>
  <si>
    <t>OptiPlex AIO 7410 65W</t>
  </si>
  <si>
    <t>https://www.delltechnologies.com/asset/en-us/products/desktops-and-all-in-ones/technical-support/dell-optiplex-aio-7410-65w-pcf-datasheet.pdf</t>
  </si>
  <si>
    <t>OptiPlex SFF Plus 7010</t>
  </si>
  <si>
    <t>https://www.delltechnologies.com/asset/en-us/products/desktops-and-all-in-ones/technical-support/dell-optiplex-sff-plus-7010-pcf-datasheet.pdf</t>
  </si>
  <si>
    <t>OptiPlex Tower Plus 7010</t>
  </si>
  <si>
    <t>https://www.delltechnologies.com/asset/en-us/products/desktops-and-all-in-ones/technical-support/dell-optiplex-tower-plus-7010-pcf-datasheet.pdf</t>
  </si>
  <si>
    <t>Vostro 3020 T</t>
  </si>
  <si>
    <t>https://www.delltechnologies.com/asset/en-us/products/desktops-and-all-in-ones/technical-support/dell-vostro-3020-t-pcf-datasheet.pdf</t>
  </si>
  <si>
    <t>XPS 8960</t>
  </si>
  <si>
    <t>https://www.delltechnologies.com/asset/en-us/products/desktops-and-all-in-ones/technical-support/dell-xps-8960-pcf-datasheet.pdf</t>
  </si>
  <si>
    <t>HP</t>
  </si>
  <si>
    <t>https://h20195.www2.hp.com/v2/getpdf.aspx/c07524475.pdf</t>
  </si>
  <si>
    <t>ProDesk HP 280 G9 SFF</t>
  </si>
  <si>
    <t>https://h20195.www2.hp.com/v2/GetDocument.aspx?docname=c08278495</t>
  </si>
  <si>
    <t>ProDesk HP 400 G9 Mini</t>
  </si>
  <si>
    <t>https://h20195.www2.hp.com/v2/GetDocument.aspx?docname=c08295166</t>
  </si>
  <si>
    <t>LENOVO</t>
  </si>
  <si>
    <t>50S</t>
  </si>
  <si>
    <t>https://p2-ofp.static.pub/ShareResource/compliance/eco-declaration/pdfs/Batch8/pcf-thinkcentre-neo-50s-gen-4.pdf</t>
  </si>
  <si>
    <t>M70Q</t>
  </si>
  <si>
    <t>https://p3-ofp.static.pub/ShareResource/compliance/eco-declaration/pdfs/Batch8/pcf-thinkcentre-m70q-gen-4.pdf</t>
  </si>
  <si>
    <t>M75S</t>
  </si>
  <si>
    <t>APPLE</t>
  </si>
  <si>
    <t>iMac</t>
  </si>
  <si>
    <t>24-inch iMac with 4.5K Retina display, Apple M1 chip with 8-core CPU and 7-core GPU</t>
  </si>
  <si>
    <t>https://www.apple.com/environment/pdf/products/desktops/iMac_PER_Oct2023.pdf</t>
  </si>
  <si>
    <t>24-inch iMac with 4.5K Retina display, Apple M1 chip with 8-core CPU and 8-core GPU</t>
  </si>
  <si>
    <t>Mac Mini</t>
  </si>
  <si>
    <t>Mac mini (2023), Apple M2 chip</t>
  </si>
  <si>
    <t>https://www.apple.com/environment/pdf/products/desktops/Mac_mini_PER_Jan2023.pdf</t>
  </si>
  <si>
    <t>Mac mini (2023), Apple M2 Pro chip</t>
  </si>
  <si>
    <t>Mac Studio</t>
  </si>
  <si>
    <t>Mac Studio (2022), Apple M1 Max with 32GB memory</t>
  </si>
  <si>
    <t>https://www.apple.com/environment/pdf/products/desktops/Mac_Studio_PER_June2023.pdf</t>
  </si>
  <si>
    <t>Mac Studio (2022), Apple M1 Ultra with 64GB memory</t>
  </si>
  <si>
    <t>Mac Pro</t>
  </si>
  <si>
    <t>Mac Pro (2019), 3.5GHz (8-core) processor, Radeon Pro 580X, 32GB memory</t>
  </si>
  <si>
    <t>https://www.apple.com/environment/pdf/products/desktops/Mac_Pro_PER_June2023.pdf</t>
  </si>
  <si>
    <t>MONITOR</t>
  </si>
  <si>
    <t>P2725H</t>
  </si>
  <si>
    <t>https://www.delltechnologies.com/asset/en-us/products/electronics-and-accessories/technical-support/p2725h-monitor-pcf-report.pdf</t>
  </si>
  <si>
    <t>P2425H WOST</t>
  </si>
  <si>
    <t>23,8 POL</t>
  </si>
  <si>
    <t>https://www.delltechnologies.com/asset/en-us/products/electronics-and-accessories/technical-support/p2425h-wost-monitor-pcf-report.pdf</t>
  </si>
  <si>
    <t>P2725HE</t>
  </si>
  <si>
    <t>https://www.delltechnologies.com/asset/en-us/products/electronics-and-accessories/technical-support/p2725he-monitor-pcf-report.pdf</t>
  </si>
  <si>
    <t>P2225H</t>
  </si>
  <si>
    <t>21,5 POL</t>
  </si>
  <si>
    <t>https://www.delltechnologies.com/asset/en-us/products/electronics-and-accessories/technical-support/p2225h-monitor-pcf-report.pdf</t>
  </si>
  <si>
    <t>P2425</t>
  </si>
  <si>
    <t>24,1 POL</t>
  </si>
  <si>
    <t>https://www.delltechnologies.com/asset/en-us/products/electronics-and-accessories/technical-support/p2425-monitor-pcf-report.pdf</t>
  </si>
  <si>
    <t>S2425H Monitor</t>
  </si>
  <si>
    <t>https://www.delltechnologies.com/asset/en-us/products/electronics-and-accessories/technical-support/s2425h-monitor-pcf-report.pdf</t>
  </si>
  <si>
    <t>P2425HE</t>
  </si>
  <si>
    <t>https://www.delltechnologies.com/asset/en-us/products/electronics-and-accessories/technical-support/p2425he-monitor-pcf-report.pdf</t>
  </si>
  <si>
    <t>S2425HS</t>
  </si>
  <si>
    <t>https://www.delltechnologies.com/asset/en-us/products/electronics-and-accessories/technical-support/s2425hs-monitor-pcf-report.pdf</t>
  </si>
  <si>
    <t>S2725HS</t>
  </si>
  <si>
    <t>https://www.delltechnologies.com/asset/en-us/products/electronics-and-accessories/technical-support/s2725hs-monitor-pcf-report.pdf</t>
  </si>
  <si>
    <t>P2425E</t>
  </si>
  <si>
    <t>https://www.delltechnologies.com/asset/en-us/products/electronics-and-accessories/technical-support/p2425e-monitor-pcf-report.pdf</t>
  </si>
  <si>
    <t>NOTEBOOK</t>
  </si>
  <si>
    <t>MacBook Pro</t>
  </si>
  <si>
    <t>(2023), Apple M2 Pro chip with 12-core CPU and 19-core GPU16-inch</t>
  </si>
  <si>
    <t>https://www.apple.com/environment/pdf/products/notebooks/16-inch_MacBook_Pro_PER_Jan2023.pdf</t>
  </si>
  <si>
    <t>(2023), Apple M2 Max chip with 12-core CPU and 38-core GPU16-inch</t>
  </si>
  <si>
    <t>(2023), Apple M2 Pro chip with 10-core CPU and 16-core GPU14-inch</t>
  </si>
  <si>
    <t>https://www.apple.com/environment/pdf/products/notebooks/14-inch_MacBook_Pro_PER_Jan2023.pdf</t>
  </si>
  <si>
    <t>(2023), Apple M2 Pro chip with 12-core CPU and 19-core GPU14-inch</t>
  </si>
  <si>
    <t>(2023), Apple M2 Max chip with 12-core CPU and 30-core GPU14-inch</t>
  </si>
  <si>
    <t>(2022), Apple M2 chip13-inch</t>
  </si>
  <si>
    <t>MacBook Air</t>
  </si>
  <si>
    <t>(2020), Apple M1 chip13-inch</t>
  </si>
  <si>
    <t>https://www.apple.com/environment/pdf/products/notebooks/M2_MacBook_Air_PER_June2022.pdf</t>
  </si>
  <si>
    <t>Inspiron 15 3530</t>
  </si>
  <si>
    <t>15,6 POL</t>
  </si>
  <si>
    <t>https://www.delltechnologies.com/asset/en-us/products/laptops-and-2-in-1s/technical-support/dell-inspiron-15-3530-pcf-datasheet.pdf</t>
  </si>
  <si>
    <t>Inspiron 15 3535</t>
  </si>
  <si>
    <t>https://www.delltechnologies.com/asset/en-us/products/laptops-and-2-in-1s/technical-support/dell-inspiron-15-3535-pcf-datasheet.pdf</t>
  </si>
  <si>
    <t>Inspiron 16 5635</t>
  </si>
  <si>
    <t>https://www.delltechnologies.com/asset/en-us/products/laptops-and-2-in-1s/technical-support/dell-inspiron-16-5635-pcf-datasheet.pdf</t>
  </si>
  <si>
    <t>LATITUDE 3340</t>
  </si>
  <si>
    <t>13,3 POL</t>
  </si>
  <si>
    <t>https://www.delltechnologies.com/asset/en-us/products/laptops-and-2-in-1s/technical-support/dell-latitude-3340-pcf-datasheet.pdf</t>
  </si>
  <si>
    <t>LATITUDE 3420</t>
  </si>
  <si>
    <t>https://www.delltechnologies.com/asset/pt-br/products/laptops-and-2-in-1s/technical-support/latitude-3420-pcf-datasheet.pdf</t>
  </si>
  <si>
    <t>LATITUDE 5340 2-in-1</t>
  </si>
  <si>
    <t>https://www.delltechnologies.com/asset/en-us/products/laptops-and-2-in-1s/technical-support/dell-latitude-5340-2-in-1-pcf-datasheet.pdf</t>
  </si>
  <si>
    <t>LATITUDE 5430</t>
  </si>
  <si>
    <t>https://www.delltechnologies.com/asset/pt-br/products/laptops-and-2-in-1s/technical-support/dell-latitude-5430-pcf-datasheet.pdf</t>
  </si>
  <si>
    <t>LATITUDE 5440</t>
  </si>
  <si>
    <t>14 POL</t>
  </si>
  <si>
    <t>https://www.delltechnologies.com/asset/en-us/products/laptops-and-2-in-1s/technical-support/dell-latitude-5440-pcf-datasheet.pdf</t>
  </si>
  <si>
    <t>LATITUDE 7440</t>
  </si>
  <si>
    <t>https://www.delltechnologies.com/asset/en-us/products/laptops-and-2-in-1s/technical-support/dell-latitude-7440-pcf-datasheet.pdf</t>
  </si>
  <si>
    <t>LATITUDE 7640</t>
  </si>
  <si>
    <t>Vostro 15 3530</t>
  </si>
  <si>
    <t>https://www.delltechnologies.com/asset/en-us/products/laptops-and-2-in-1s/technical-support/dell-vostro-15-3530-pcf-datasheet.pdf</t>
  </si>
  <si>
    <t>Vostro 15 3535</t>
  </si>
  <si>
    <t>https://www.delltechnologies.com/asset/en-us/products/laptops-and-2-in-1s/technical-support/vostro-15-3535-pcf-datasheet.pdf</t>
  </si>
  <si>
    <t>250 G9 (Processador Intel® Core™ i5 da 12ª geração)</t>
  </si>
  <si>
    <t>https://h20195.www2.hp.com/v2/GetDocument.aspx?docname=c08173101&amp;search=HP%20256</t>
  </si>
  <si>
    <t>256 G9 (Processador Intel® Core™ i5 da 12ª geração)</t>
  </si>
  <si>
    <t>Elite HP Dragonfly G4</t>
  </si>
  <si>
    <t>13,5 POL</t>
  </si>
  <si>
    <t>https://h20195.www2.hp.com/v2/GetDocument.aspx?docname=c08584157</t>
  </si>
  <si>
    <t>EliteBook HP 640 G9</t>
  </si>
  <si>
    <t>https://h20195.www2.hp.com/v2/GetDocument.aspx?docname=c08207987</t>
  </si>
  <si>
    <t>EliteBook HP 840 G9</t>
  </si>
  <si>
    <t>https://h20195.www2.hp.com/v2/GetDocument.aspx?docname=c08207991</t>
  </si>
  <si>
    <t>ProBook HP440 G9 (Processador Intel® Core™ i7 de 13ª geração)</t>
  </si>
  <si>
    <t>https://h20195.www2.hp.com/v2/GetDocument.aspx?docname=c08252758</t>
  </si>
  <si>
    <t>ProBook HP445 G9</t>
  </si>
  <si>
    <t>https://h20195.www2.hp.com/v2/GetDocument.aspx?docname=c08079481</t>
  </si>
  <si>
    <t>ZBook Firefly 14</t>
  </si>
  <si>
    <t>https://h20195.www2.hp.com/v2/GetDocument.aspx?docname=c08680532</t>
  </si>
  <si>
    <t>E14</t>
  </si>
  <si>
    <t>https://p4-ofp.static.pub/ShareResource/compliance/eco-declaration/pdfs/Batch7/pcf-thinkpad-e14-gen-3.pdf</t>
  </si>
  <si>
    <t>L14</t>
  </si>
  <si>
    <t>https://p3-ofp.static.pub/ShareResource/compliance/eco-declaration/pdfs/Batch7/pcf-thinkpad-l14-gen-3-intel-r2022.pdf</t>
  </si>
  <si>
    <t>T480</t>
  </si>
  <si>
    <t>https://static.lenovo.com/ww/docs/regulatory/eco-declaration/pcf-thinkpad-t480.pdf
https://p2-ofp.static.pub/ShareResource/compliance/eco-declaration/pdfs/Batch6/ThinkPad-T480.pdf</t>
  </si>
  <si>
    <t>SMARTPHONE</t>
  </si>
  <si>
    <t>SAMSUNG</t>
  </si>
  <si>
    <t>A15 5G (128 GB)</t>
  </si>
  <si>
    <t>https://www.samsung.com/global/sustainability/focus/products/sustainability-in-our-products/</t>
  </si>
  <si>
    <t>Galaxy A25 5G</t>
  </si>
  <si>
    <t>Galaxy A54 5G</t>
  </si>
  <si>
    <t>Galaxy A55 5G</t>
  </si>
  <si>
    <t>Galaxy S23 FE</t>
  </si>
  <si>
    <t>Galaxy S23 Ultra 5G</t>
  </si>
  <si>
    <t>S23 FE (128 GB)</t>
  </si>
  <si>
    <t>S23 FE (256 GB)</t>
  </si>
  <si>
    <t xml:space="preserve">iPhone 14 </t>
  </si>
  <si>
    <t>https://www.apple.com/environment/pdf/Apple_Environmental_Progress_Report_2023.pdf</t>
  </si>
  <si>
    <t>Plus</t>
  </si>
  <si>
    <t>Pro</t>
  </si>
  <si>
    <t>Pro max</t>
  </si>
  <si>
    <t>iPhone 13</t>
  </si>
  <si>
    <t>Mini</t>
  </si>
  <si>
    <t>iPhone 12</t>
  </si>
  <si>
    <t>iPhone SE</t>
  </si>
  <si>
    <t xml:space="preserve"> (3rd generation)</t>
  </si>
  <si>
    <t>https://www.apple.com/environment/pdf/products/iphone/iPhone_SE_PER_March2022.pdf</t>
  </si>
  <si>
    <t>TABLET</t>
  </si>
  <si>
    <t>iPad Pro</t>
  </si>
  <si>
    <t xml:space="preserve"> 12.9-inch (6th generation) Wi-Fi + Cellular </t>
  </si>
  <si>
    <t xml:space="preserve"> 11-inch (4th generation) Wi-Fi + Cellular </t>
  </si>
  <si>
    <t>iPad Air</t>
  </si>
  <si>
    <t xml:space="preserve"> (5th generation) Wi-Fi + Cellular </t>
  </si>
  <si>
    <t>https://www.apple.com/environment/pdf/products/ipad/iPad_Air_PER_March2022.pdf</t>
  </si>
  <si>
    <t>iPad</t>
  </si>
  <si>
    <t xml:space="preserve"> (10th generation) Wi-Fi + Cellular </t>
  </si>
  <si>
    <t>https://www.apple.com/environment/pdf/products/ipad/iPad_PER_Oct2022.pdf</t>
  </si>
  <si>
    <t xml:space="preserve"> (9th generation) Wi-Fi + Cellular </t>
  </si>
  <si>
    <t>https://www.apple.com/environment/pdf/products/ipad/iPad_PER_Dec2022.pdf</t>
  </si>
  <si>
    <t xml:space="preserve"> mini (6th generation) Wi-Fi + Cellular</t>
  </si>
  <si>
    <t>https://www.apple.com/environment/pdf/products/ipad/iPad_mini_PER_Sept2021.pdf</t>
  </si>
  <si>
    <t>Galaxy Tab S9 5G</t>
  </si>
  <si>
    <t>Galaxy Tab S9 FE</t>
  </si>
  <si>
    <t>Galaxy Tab S9 FE+</t>
  </si>
  <si>
    <t>Galaxy Tab S9 Ultra</t>
  </si>
  <si>
    <t>Tab S9 FE 5G</t>
  </si>
  <si>
    <t>Tab S9 FE Wi-Fi</t>
  </si>
  <si>
    <t>Weight</t>
  </si>
  <si>
    <t>Emissões mitigadas em kgCO2</t>
  </si>
  <si>
    <t>Calculadora de Impacto Ambiental  Trade in</t>
  </si>
  <si>
    <t>Equipamentos do Trade In</t>
  </si>
  <si>
    <t>Resíduos evitados em kg</t>
  </si>
  <si>
    <t>Estimativa de resíduos evitados:</t>
  </si>
  <si>
    <t>Equivalência ambiental:</t>
  </si>
  <si>
    <t>Estimativa de CO₂ mitigado:</t>
  </si>
  <si>
    <t>Mudas plantadas</t>
  </si>
  <si>
    <t>kgCO₂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</si>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</sst>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0.0%"/>
    <numFmt numFmtId="170" formatCode="0.0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theme="1"/>
      <name val="Calibri (Body)"/>
    </font>
    <font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Helvetica"/>
      <family val="2"/>
    </font>
    <font>
      <b/>
      <sz val="16"/>
      <color theme="1"/>
      <name val="Aptos Narrow"/>
      <family val="2"/>
      <scheme val="minor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E97C5"/>
        <bgColor indexed="64"/>
      </patternFill>
    </fill>
    <fill>
      <patternFill patternType="solid">
        <fgColor rgb="FF295991"/>
        <bgColor indexed="64"/>
      </patternFill>
    </fill>
    <fill>
      <patternFill patternType="solid">
        <fgColor rgb="FFF2BF4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left" vertical="center"/>
    </xf>
    <xf numFmtId="0" fontId="6" fillId="0" borderId="1" xfId="2" applyNumberFormat="1" applyFont="1" applyFill="1" applyBorder="1" applyAlignment="1" applyProtection="1">
      <alignment horizontal="left" vertical="center" wrapText="1"/>
      <protection locked="0"/>
    </xf>
    <xf numFmtId="0" fontId="6" fillId="2" borderId="1" xfId="2" applyNumberFormat="1" applyFont="1" applyFill="1" applyBorder="1" applyAlignment="1" applyProtection="1">
      <alignment horizontal="left" vertical="center" wrapText="1"/>
      <protection locked="0"/>
    </xf>
    <xf numFmtId="164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165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2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2" applyNumberFormat="1" applyFont="1" applyFill="1" applyBorder="1" applyAlignment="1" applyProtection="1">
      <alignment horizontal="left" vertical="center" wrapText="1"/>
      <protection locked="0"/>
    </xf>
    <xf numFmtId="164" fontId="7" fillId="2" borderId="1" xfId="2" applyNumberFormat="1" applyFont="1" applyFill="1" applyBorder="1" applyAlignment="1" applyProtection="1">
      <alignment horizontal="center" vertical="center" wrapText="1"/>
      <protection locked="0"/>
    </xf>
    <xf numFmtId="165" fontId="7" fillId="2" borderId="1" xfId="2" applyNumberFormat="1" applyFont="1" applyFill="1" applyBorder="1" applyAlignment="1" applyProtection="1">
      <alignment horizontal="center" vertical="center" wrapText="1"/>
      <protection locked="0"/>
    </xf>
    <xf numFmtId="10" fontId="7" fillId="2" borderId="1" xfId="2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0" fontId="9" fillId="0" borderId="0" xfId="0" applyFont="1" applyAlignment="1">
      <alignment horizontal="left" vertical="center" indent="1"/>
    </xf>
    <xf numFmtId="0" fontId="3" fillId="2" borderId="1" xfId="1" applyNumberForma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>
      <alignment horizontal="center" vertical="top" textRotation="90" wrapText="1"/>
    </xf>
    <xf numFmtId="0" fontId="5" fillId="3" borderId="1" xfId="0" applyFont="1" applyFill="1" applyBorder="1" applyAlignment="1">
      <alignment horizontal="center" vertical="top" textRotation="90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top" textRotation="90" wrapText="1"/>
    </xf>
    <xf numFmtId="0" fontId="2" fillId="5" borderId="0" xfId="0" applyFont="1" applyFill="1" applyAlignment="1">
      <alignment vertical="center" wrapText="1"/>
    </xf>
    <xf numFmtId="0" fontId="0" fillId="0" borderId="2" xfId="0" applyBorder="1" applyAlignment="1">
      <alignment vertical="center"/>
    </xf>
    <xf numFmtId="4" fontId="0" fillId="0" borderId="2" xfId="0" applyNumberFormat="1" applyBorder="1"/>
    <xf numFmtId="0" fontId="0" fillId="0" borderId="3" xfId="0" applyBorder="1" applyAlignment="1">
      <alignment vertical="center"/>
    </xf>
    <xf numFmtId="4" fontId="0" fillId="0" borderId="3" xfId="0" applyNumberFormat="1" applyBorder="1"/>
    <xf numFmtId="0" fontId="2" fillId="0" borderId="4" xfId="0" applyFont="1" applyBorder="1"/>
    <xf numFmtId="0" fontId="2" fillId="5" borderId="5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vertical="center" wrapText="1"/>
    </xf>
    <xf numFmtId="4" fontId="2" fillId="0" borderId="4" xfId="0" applyNumberFormat="1" applyFont="1" applyBorder="1"/>
    <xf numFmtId="3" fontId="2" fillId="0" borderId="4" xfId="0" applyNumberFormat="1" applyFont="1" applyBorder="1"/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2" fontId="7" fillId="0" borderId="0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wrapText="1"/>
    </xf>
    <xf numFmtId="0" fontId="10" fillId="0" borderId="0" xfId="0" applyFont="1"/>
    <xf numFmtId="170" fontId="11" fillId="7" borderId="0" xfId="0" applyNumberFormat="1" applyFont="1" applyFill="1"/>
    <xf numFmtId="1" fontId="11" fillId="7" borderId="0" xfId="0" applyNumberFormat="1" applyFont="1" applyFill="1"/>
    <xf numFmtId="3" fontId="0" fillId="6" borderId="2" xfId="0" applyNumberFormat="1" applyFill="1" applyBorder="1" applyProtection="1">
      <protection locked="0"/>
    </xf>
    <xf numFmtId="3" fontId="0" fillId="6" borderId="3" xfId="0" applyNumberFormat="1" applyFill="1" applyBorder="1" applyProtection="1">
      <protection locked="0"/>
    </xf>
  </cellXfs>
  <cellStyles count="3">
    <cellStyle name="Comma 2" xfId="2" xr:uid="{A1389272-F4B0-485D-A020-FE02BC1DC1A0}"/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F2BF4F"/>
      <color rgb="FF295991"/>
      <color rgb="FFFE97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Paine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388620</xdr:colOff>
      <xdr:row>0</xdr:row>
      <xdr:rowOff>160020</xdr:rowOff>
    </xdr:from>
    <xdr:to>
      <xdr:col>5</xdr:col>
      <xdr:colOff>45720</xdr:colOff>
      <xdr:row>2</xdr:row>
      <xdr:rowOff>45720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A14B964-54CF-6F55-1742-B4FBB5BE5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0480" y="160020"/>
          <a:ext cx="472440" cy="472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38100</xdr:colOff>
      <xdr:row>0</xdr:row>
      <xdr:rowOff>257175</xdr:rowOff>
    </xdr:to>
    <xdr:sp macro="" textlink="">
      <xdr:nvSpPr>
        <xdr:cNvPr id="2" name="Arrow: Left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DC4F2C-EC60-4B28-92CE-6967EE2249F5}"/>
            </a:ext>
          </a:extLst>
        </xdr:cNvPr>
        <xdr:cNvSpPr/>
      </xdr:nvSpPr>
      <xdr:spPr>
        <a:xfrm>
          <a:off x="0" y="182880"/>
          <a:ext cx="251460" cy="257175"/>
        </a:xfrm>
        <a:prstGeom prst="leftArrow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lisa Badziack" id="{470F790B-CD46-4547-92EC-6E4D4671A95D}" userId="9ff0fe9f898f670f" providerId="Windows Liv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97" dT="2024-04-01T00:33:56.07" personId="{470F790B-CD46-4547-92EC-6E4D4671A95D}" id="{D1931A86-37B1-48FC-B6EA-8AA9344AB053}">
    <text>Média de todos com diferentes memórias</text>
  </threadedComment>
  <threadedComment ref="C98" dT="2024-04-01T00:33:56.07" personId="{470F790B-CD46-4547-92EC-6E4D4671A95D}" id="{2FD36DB1-7B9D-4F70-BECF-3DE9514290A6}">
    <text>Média de todos com diferentes memórias</text>
  </threadedComment>
  <threadedComment ref="C99" dT="2024-04-01T00:33:56.07" personId="{470F790B-CD46-4547-92EC-6E4D4671A95D}" id="{BA8E6D23-366A-4E54-BCB2-648D1E2FE1EF}">
    <text>Média de todos com diferentes memórias</text>
  </threadedComment>
  <threadedComment ref="C100" dT="2024-04-01T00:33:56.07" personId="{470F790B-CD46-4547-92EC-6E4D4671A95D}" id="{3F46D124-A412-4293-BA56-496059761F20}">
    <text>Média de todos com diferentes memórias</text>
  </threadedComment>
  <threadedComment ref="C101" dT="2024-04-01T00:33:56.07" personId="{470F790B-CD46-4547-92EC-6E4D4671A95D}" id="{F8A97BCC-0AE3-40B5-947E-071F86201E6F}">
    <text>Média de todos com diferentes memórias</text>
  </threadedComment>
  <threadedComment ref="C102" dT="2024-04-01T00:33:56.07" personId="{470F790B-CD46-4547-92EC-6E4D4671A95D}" id="{F32BDE51-67D2-47FE-BE3E-F6586FFD58EB}">
    <text>Média de todos com diferentes memórias</text>
  </threadedComment>
  <threadedComment ref="C103" dT="2024-04-01T00:33:56.07" personId="{470F790B-CD46-4547-92EC-6E4D4671A95D}" id="{227ED589-D49E-43BD-BDCC-C825C958BD35}">
    <text>Média de todos com diferentes memórias</text>
  </threadedComment>
  <threadedComment ref="C104" dT="2024-04-01T00:33:56.07" personId="{470F790B-CD46-4547-92EC-6E4D4671A95D}" id="{0FE237A2-C511-4F8D-9DC1-94855EB7347A}">
    <text>Média de todos com diferentes memórias</text>
  </threadedComment>
  <threadedComment ref="C105" dT="2024-04-01T00:33:56.07" personId="{470F790B-CD46-4547-92EC-6E4D4671A95D}" id="{7AB4A203-2CCA-4657-BD1B-24AFF79D4142}">
    <text>Média de todos com diferentes memórias</text>
  </threadedComment>
  <threadedComment ref="C106" dT="2024-04-01T00:33:56.07" personId="{470F790B-CD46-4547-92EC-6E4D4671A95D}" id="{04D71587-14D3-4264-B72C-A269B84B3353}">
    <text>Média de todos com diferentes memórias</text>
  </threadedComment>
  <threadedComment ref="C107" dT="2024-04-01T00:33:56.07" personId="{470F790B-CD46-4547-92EC-6E4D4671A95D}" id="{45A57A5F-2667-432A-82E6-D61D2A20F523}">
    <text>Média de todos com diferentes memórias</text>
  </threadedComment>
  <threadedComment ref="C108" dT="2024-04-01T00:33:56.07" personId="{470F790B-CD46-4547-92EC-6E4D4671A95D}" id="{BB33B865-B005-45F8-8DCE-239D9A075813}">
    <text>Média de todos com diferentes memórias</text>
  </threadedComment>
  <threadedComment ref="C109" dT="2024-04-01T00:33:56.07" personId="{470F790B-CD46-4547-92EC-6E4D4671A95D}" id="{FAB23364-9947-43FD-866F-06760B498FDC}">
    <text>Média de todos com diferentes memórias</text>
  </threadedComment>
  <threadedComment ref="C110" dT="2024-04-01T00:33:56.07" personId="{470F790B-CD46-4547-92EC-6E4D4671A95D}" id="{B76BE3D9-6D6C-4294-80A2-B532772344A1}">
    <text>Média de todos com diferentes memórias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delltechnologies.com/asset/en-us/products/electronics-and-accessories/technical-support/p2425h-wost-monitor-pcf-report.pdf" TargetMode="External"/><Relationship Id="rId21" Type="http://schemas.openxmlformats.org/officeDocument/2006/relationships/hyperlink" Target="https://www.apple.com/environment/pdf/products/desktops/Mac_Studio_PER_June2023.pdf" TargetMode="External"/><Relationship Id="rId42" Type="http://schemas.openxmlformats.org/officeDocument/2006/relationships/hyperlink" Target="https://www.delltechnologies.com/asset/en-us/products/electronics-and-accessories/technical-support/p2425he-monitor-pcf-report.pdf" TargetMode="External"/><Relationship Id="rId47" Type="http://schemas.openxmlformats.org/officeDocument/2006/relationships/hyperlink" Target="https://www.delltechnologies.com/asset/en-us/products/electronics-and-accessories/technical-support/s2725hs-monitor-pcf-report.pdf" TargetMode="External"/><Relationship Id="rId63" Type="http://schemas.openxmlformats.org/officeDocument/2006/relationships/hyperlink" Target="https://www.delltechnologies.com/asset/pt-br/products/laptops-and-2-in-1s/technical-support/latitude-3420-pcf-datasheet.pdf" TargetMode="External"/><Relationship Id="rId68" Type="http://schemas.openxmlformats.org/officeDocument/2006/relationships/hyperlink" Target="https://www.delltechnologies.com/asset/en-us/products/laptops-and-2-in-1s/technical-support/dell-latitude-7440-pcf-datasheet.pdf" TargetMode="External"/><Relationship Id="rId84" Type="http://schemas.openxmlformats.org/officeDocument/2006/relationships/hyperlink" Target="https://www.samsung.com/global/sustainability/focus/products/sustainability-in-our-products/" TargetMode="External"/><Relationship Id="rId89" Type="http://schemas.openxmlformats.org/officeDocument/2006/relationships/hyperlink" Target="https://www.apple.com/environment/pdf/Apple_Environmental_Progress_Report_2023.pdf" TargetMode="External"/><Relationship Id="rId16" Type="http://schemas.openxmlformats.org/officeDocument/2006/relationships/hyperlink" Target="https://p3-ofp.static.pub/ShareResource/compliance/eco-declaration/pdfs/Batch8/pcf-thinkcentre-m70q-gen-4.pdf" TargetMode="External"/><Relationship Id="rId107" Type="http://schemas.openxmlformats.org/officeDocument/2006/relationships/comments" Target="../comments1.xml"/><Relationship Id="rId11" Type="http://schemas.openxmlformats.org/officeDocument/2006/relationships/hyperlink" Target="https://www.delltechnologies.com/asset/en-us/products/desktops-and-all-in-ones/technical-support/dell-vostro-3020-t-pcf-datasheet.pdf" TargetMode="External"/><Relationship Id="rId32" Type="http://schemas.openxmlformats.org/officeDocument/2006/relationships/hyperlink" Target="https://www.delltechnologies.com/asset/en-us/products/electronics-and-accessories/technical-support/p2225h-monitor-pcf-report.pdf" TargetMode="External"/><Relationship Id="rId37" Type="http://schemas.openxmlformats.org/officeDocument/2006/relationships/hyperlink" Target="https://www.delltechnologies.com/asset/en-us/products/electronics-and-accessories/technical-support/s2425h-monitor-pcf-report.pdf" TargetMode="External"/><Relationship Id="rId53" Type="http://schemas.openxmlformats.org/officeDocument/2006/relationships/hyperlink" Target="https://www.apple.com/environment/pdf/products/notebooks/14-inch_MacBook_Pro_PER_Jan2023.pdf" TargetMode="External"/><Relationship Id="rId58" Type="http://schemas.openxmlformats.org/officeDocument/2006/relationships/hyperlink" Target="https://www.apple.com/environment/pdf/products/notebooks/M2_MacBook_Air_PER_June2022.pdf" TargetMode="External"/><Relationship Id="rId74" Type="http://schemas.openxmlformats.org/officeDocument/2006/relationships/hyperlink" Target="https://h20195.www2.hp.com/v2/GetDocument.aspx?docname=c08207987" TargetMode="External"/><Relationship Id="rId79" Type="http://schemas.openxmlformats.org/officeDocument/2006/relationships/hyperlink" Target="https://p4-ofp.static.pub/ShareResource/compliance/eco-declaration/pdfs/Batch7/pcf-thinkpad-e14-gen-3.pdf" TargetMode="External"/><Relationship Id="rId102" Type="http://schemas.openxmlformats.org/officeDocument/2006/relationships/hyperlink" Target="https://www.apple.com/environment/pdf/Apple_Environmental_Progress_Report_2023.pdf" TargetMode="External"/><Relationship Id="rId5" Type="http://schemas.openxmlformats.org/officeDocument/2006/relationships/hyperlink" Target="https://www.delltechnologies.com/asset/en-us/products/desktops-and-all-in-ones/technical-support/optiplex-7470-aio.pdf" TargetMode="External"/><Relationship Id="rId90" Type="http://schemas.openxmlformats.org/officeDocument/2006/relationships/hyperlink" Target="https://www.apple.com/environment/pdf/Apple_Environmental_Progress_Report_2023.pdf" TargetMode="External"/><Relationship Id="rId95" Type="http://schemas.openxmlformats.org/officeDocument/2006/relationships/hyperlink" Target="https://www.apple.com/environment/pdf/products/iphone/iPhone_SE_PER_March2022.pdf" TargetMode="External"/><Relationship Id="rId22" Type="http://schemas.openxmlformats.org/officeDocument/2006/relationships/hyperlink" Target="https://www.apple.com/environment/pdf/products/desktops/Mac_Pro_PER_June2023.pdf" TargetMode="External"/><Relationship Id="rId27" Type="http://schemas.openxmlformats.org/officeDocument/2006/relationships/hyperlink" Target="https://www.delltechnologies.com/asset/en-us/products/electronics-and-accessories/technical-support/p2425h-wost-monitor-pcf-report.pdf" TargetMode="External"/><Relationship Id="rId43" Type="http://schemas.openxmlformats.org/officeDocument/2006/relationships/hyperlink" Target="https://www.delltechnologies.com/asset/en-us/products/electronics-and-accessories/technical-support/s2425hs-monitor-pcf-report.pdf" TargetMode="External"/><Relationship Id="rId48" Type="http://schemas.openxmlformats.org/officeDocument/2006/relationships/hyperlink" Target="https://www.delltechnologies.com/asset/en-us/products/electronics-and-accessories/technical-support/p2425e-monitor-pcf-report.pdf" TargetMode="External"/><Relationship Id="rId64" Type="http://schemas.openxmlformats.org/officeDocument/2006/relationships/hyperlink" Target="https://www.delltechnologies.com/asset/en-us/products/laptops-and-2-in-1s/technical-support/dell-latitude-5340-2-in-1-pcf-datasheet.pdf" TargetMode="External"/><Relationship Id="rId69" Type="http://schemas.openxmlformats.org/officeDocument/2006/relationships/hyperlink" Target="https://www.delltechnologies.com/asset/en-us/products/laptops-and-2-in-1s/technical-support/dell-vostro-15-3530-pcf-datasheet.pdf" TargetMode="External"/><Relationship Id="rId80" Type="http://schemas.openxmlformats.org/officeDocument/2006/relationships/hyperlink" Target="https://p3-ofp.static.pub/ShareResource/compliance/eco-declaration/pdfs/Batch7/pcf-thinkpad-l14-gen-3-intel-r2022.pdf" TargetMode="External"/><Relationship Id="rId85" Type="http://schemas.openxmlformats.org/officeDocument/2006/relationships/hyperlink" Target="https://www.samsung.com/global/sustainability/focus/products/sustainability-in-our-products/" TargetMode="External"/><Relationship Id="rId12" Type="http://schemas.openxmlformats.org/officeDocument/2006/relationships/hyperlink" Target="https://h20195.www2.hp.com/v2/getpdf.aspx/c07524475.pdf" TargetMode="External"/><Relationship Id="rId17" Type="http://schemas.openxmlformats.org/officeDocument/2006/relationships/hyperlink" Target="https://www.apple.com/environment/pdf/products/desktops/iMac_PER_Oct2023.pdf" TargetMode="External"/><Relationship Id="rId33" Type="http://schemas.openxmlformats.org/officeDocument/2006/relationships/hyperlink" Target="https://www.delltechnologies.com/asset/en-us/products/electronics-and-accessories/technical-support/p2225h-monitor-pcf-report.pdf" TargetMode="External"/><Relationship Id="rId38" Type="http://schemas.openxmlformats.org/officeDocument/2006/relationships/hyperlink" Target="https://www.delltechnologies.com/asset/en-us/products/electronics-and-accessories/technical-support/s2425h-monitor-pcf-report.pdf" TargetMode="External"/><Relationship Id="rId59" Type="http://schemas.openxmlformats.org/officeDocument/2006/relationships/hyperlink" Target="https://www.delltechnologies.com/asset/en-us/products/laptops-and-2-in-1s/technical-support/dell-inspiron-15-3530-pcf-datasheet.pdf" TargetMode="External"/><Relationship Id="rId103" Type="http://schemas.openxmlformats.org/officeDocument/2006/relationships/hyperlink" Target="https://www.delltechnologies.com/asset/en-us/products/desktops-and-all-in-ones/technical-support/dell-xps-8960-pcf-datasheet.pdf" TargetMode="External"/><Relationship Id="rId108" Type="http://schemas.microsoft.com/office/2017/10/relationships/threadedComment" Target="../threadedComments/threadedComment1.xml"/><Relationship Id="rId20" Type="http://schemas.openxmlformats.org/officeDocument/2006/relationships/hyperlink" Target="https://www.apple.com/environment/pdf/products/desktops/Mac_Studio_PER_June2023.pdf" TargetMode="External"/><Relationship Id="rId41" Type="http://schemas.openxmlformats.org/officeDocument/2006/relationships/hyperlink" Target="https://www.delltechnologies.com/asset/en-us/products/electronics-and-accessories/technical-support/p2425he-monitor-pcf-report.pdf" TargetMode="External"/><Relationship Id="rId54" Type="http://schemas.openxmlformats.org/officeDocument/2006/relationships/hyperlink" Target="https://www.apple.com/environment/pdf/products/notebooks/14-inch_MacBook_Pro_PER_Jan2023.pdf" TargetMode="External"/><Relationship Id="rId62" Type="http://schemas.openxmlformats.org/officeDocument/2006/relationships/hyperlink" Target="https://www.delltechnologies.com/asset/en-us/products/laptops-and-2-in-1s/technical-support/dell-latitude-3340-pcf-datasheet.pdf" TargetMode="External"/><Relationship Id="rId70" Type="http://schemas.openxmlformats.org/officeDocument/2006/relationships/hyperlink" Target="https://www.delltechnologies.com/asset/en-us/products/laptops-and-2-in-1s/technical-support/vostro-15-3535-pcf-datasheet.pdf" TargetMode="External"/><Relationship Id="rId75" Type="http://schemas.openxmlformats.org/officeDocument/2006/relationships/hyperlink" Target="https://h20195.www2.hp.com/v2/GetDocument.aspx?docname=c08207991" TargetMode="External"/><Relationship Id="rId83" Type="http://schemas.openxmlformats.org/officeDocument/2006/relationships/hyperlink" Target="https://www.samsung.com/global/sustainability/focus/products/sustainability-in-our-products/" TargetMode="External"/><Relationship Id="rId88" Type="http://schemas.openxmlformats.org/officeDocument/2006/relationships/hyperlink" Target="https://www.samsung.com/global/sustainability/focus/products/sustainability-in-our-products/" TargetMode="External"/><Relationship Id="rId91" Type="http://schemas.openxmlformats.org/officeDocument/2006/relationships/hyperlink" Target="https://www.apple.com/environment/pdf/Apple_Environmental_Progress_Report_2023.pdf" TargetMode="External"/><Relationship Id="rId96" Type="http://schemas.openxmlformats.org/officeDocument/2006/relationships/hyperlink" Target="https://www.apple.com/environment/pdf/Apple_Environmental_Progress_Report_2023.pdf" TargetMode="External"/><Relationship Id="rId1" Type="http://schemas.openxmlformats.org/officeDocument/2006/relationships/hyperlink" Target="https://www.delltechnologies.com/asset/en-us/products/electronics-and-accessories/technical-support/s2725hs-monitor-pcf-report.pdf" TargetMode="External"/><Relationship Id="rId6" Type="http://schemas.openxmlformats.org/officeDocument/2006/relationships/hyperlink" Target="https://www.delltechnologies.com/asset/en-us/products/desktops-and-all-in-ones/technical-support/optiplex-7770-aio.pdf" TargetMode="External"/><Relationship Id="rId15" Type="http://schemas.openxmlformats.org/officeDocument/2006/relationships/hyperlink" Target="https://p2-ofp.static.pub/ShareResource/compliance/eco-declaration/pdfs/Batch8/pcf-thinkcentre-neo-50s-gen-4.pdf" TargetMode="External"/><Relationship Id="rId23" Type="http://schemas.openxmlformats.org/officeDocument/2006/relationships/hyperlink" Target="https://www.delltechnologies.com/asset/en-us/products/electronics-and-accessories/technical-support/p2725h-monitor-pcf-report.pdf" TargetMode="External"/><Relationship Id="rId28" Type="http://schemas.openxmlformats.org/officeDocument/2006/relationships/hyperlink" Target="https://www.delltechnologies.com/asset/en-us/products/electronics-and-accessories/technical-support/p2725he-monitor-pcf-report.pdf" TargetMode="External"/><Relationship Id="rId36" Type="http://schemas.openxmlformats.org/officeDocument/2006/relationships/hyperlink" Target="https://www.delltechnologies.com/asset/en-us/products/electronics-and-accessories/technical-support/p2425-monitor-pcf-report.pdf" TargetMode="External"/><Relationship Id="rId49" Type="http://schemas.openxmlformats.org/officeDocument/2006/relationships/hyperlink" Target="https://www.delltechnologies.com/asset/en-us/products/electronics-and-accessories/technical-support/p2425e-monitor-pcf-report.pdf" TargetMode="External"/><Relationship Id="rId57" Type="http://schemas.openxmlformats.org/officeDocument/2006/relationships/hyperlink" Target="https://www.apple.com/environment/pdf/products/notebooks/14-inch_MacBook_Pro_PER_Jan2023.pdf" TargetMode="External"/><Relationship Id="rId106" Type="http://schemas.openxmlformats.org/officeDocument/2006/relationships/vmlDrawing" Target="../drawings/vmlDrawing1.vml"/><Relationship Id="rId10" Type="http://schemas.openxmlformats.org/officeDocument/2006/relationships/hyperlink" Target="https://www.delltechnologies.com/asset/en-us/products/desktops-and-all-in-ones/technical-support/dell-optiplex-tower-plus-7010-pcf-datasheet.pdf" TargetMode="External"/><Relationship Id="rId31" Type="http://schemas.openxmlformats.org/officeDocument/2006/relationships/hyperlink" Target="https://www.delltechnologies.com/asset/en-us/products/electronics-and-accessories/technical-support/p2225h-monitor-pcf-report.pdf" TargetMode="External"/><Relationship Id="rId44" Type="http://schemas.openxmlformats.org/officeDocument/2006/relationships/hyperlink" Target="https://www.delltechnologies.com/asset/en-us/products/electronics-and-accessories/technical-support/s2425hs-monitor-pcf-report.pdf" TargetMode="External"/><Relationship Id="rId52" Type="http://schemas.openxmlformats.org/officeDocument/2006/relationships/hyperlink" Target="https://www.apple.com/environment/pdf/products/notebooks/16-inch_MacBook_Pro_PER_Jan2023.pdf" TargetMode="External"/><Relationship Id="rId60" Type="http://schemas.openxmlformats.org/officeDocument/2006/relationships/hyperlink" Target="https://www.delltechnologies.com/asset/en-us/products/laptops-and-2-in-1s/technical-support/dell-inspiron-15-3535-pcf-datasheet.pdf" TargetMode="External"/><Relationship Id="rId65" Type="http://schemas.openxmlformats.org/officeDocument/2006/relationships/hyperlink" Target="https://www.delltechnologies.com/asset/pt-br/products/laptops-and-2-in-1s/technical-support/dell-latitude-5430-pcf-datasheet.pdf" TargetMode="External"/><Relationship Id="rId73" Type="http://schemas.openxmlformats.org/officeDocument/2006/relationships/hyperlink" Target="https://h20195.www2.hp.com/v2/GetDocument.aspx?docname=c08584157" TargetMode="External"/><Relationship Id="rId78" Type="http://schemas.openxmlformats.org/officeDocument/2006/relationships/hyperlink" Target="https://h20195.www2.hp.com/v2/GetDocument.aspx?docname=c08680532" TargetMode="External"/><Relationship Id="rId81" Type="http://schemas.openxmlformats.org/officeDocument/2006/relationships/hyperlink" Target="https://www.samsung.com/global/sustainability/focus/products/sustainability-in-our-products/" TargetMode="External"/><Relationship Id="rId86" Type="http://schemas.openxmlformats.org/officeDocument/2006/relationships/hyperlink" Target="https://www.samsung.com/global/sustainability/focus/products/sustainability-in-our-products/" TargetMode="External"/><Relationship Id="rId94" Type="http://schemas.openxmlformats.org/officeDocument/2006/relationships/hyperlink" Target="https://www.apple.com/environment/pdf/Apple_Environmental_Progress_Report_2023.pdf" TargetMode="External"/><Relationship Id="rId99" Type="http://schemas.openxmlformats.org/officeDocument/2006/relationships/hyperlink" Target="https://www.apple.com/environment/pdf/products/ipad/iPad_PER_Oct2022.pdf" TargetMode="External"/><Relationship Id="rId101" Type="http://schemas.openxmlformats.org/officeDocument/2006/relationships/hyperlink" Target="https://www.apple.com/environment/pdf/products/ipad/iPad_mini_PER_Sept2021.pdf" TargetMode="External"/><Relationship Id="rId4" Type="http://schemas.openxmlformats.org/officeDocument/2006/relationships/hyperlink" Target="https://www.delltechnologies.com/asset/pt-br/products/desktops-and-all-in-ones/technical-support/dell-optiplex-sff-7010-pcf-datasheet.pdf" TargetMode="External"/><Relationship Id="rId9" Type="http://schemas.openxmlformats.org/officeDocument/2006/relationships/hyperlink" Target="https://www.delltechnologies.com/asset/en-us/products/desktops-and-all-in-ones/technical-support/dell-optiplex-sff-plus-7010-pcf-datasheet.pdf" TargetMode="External"/><Relationship Id="rId13" Type="http://schemas.openxmlformats.org/officeDocument/2006/relationships/hyperlink" Target="https://h20195.www2.hp.com/v2/GetDocument.aspx?docname=c08278495" TargetMode="External"/><Relationship Id="rId18" Type="http://schemas.openxmlformats.org/officeDocument/2006/relationships/hyperlink" Target="https://www.apple.com/environment/pdf/products/desktops/iMac_PER_Oct2023.pdf" TargetMode="External"/><Relationship Id="rId39" Type="http://schemas.openxmlformats.org/officeDocument/2006/relationships/hyperlink" Target="https://www.delltechnologies.com/asset/en-us/products/electronics-and-accessories/technical-support/s2425h-monitor-pcf-report.pdf" TargetMode="External"/><Relationship Id="rId34" Type="http://schemas.openxmlformats.org/officeDocument/2006/relationships/hyperlink" Target="https://www.delltechnologies.com/asset/en-us/products/electronics-and-accessories/technical-support/p2425-monitor-pcf-report.pdf" TargetMode="External"/><Relationship Id="rId50" Type="http://schemas.openxmlformats.org/officeDocument/2006/relationships/hyperlink" Target="https://www.delltechnologies.com/asset/en-us/products/electronics-and-accessories/technical-support/p2425e-monitor-pcf-report.pdf" TargetMode="External"/><Relationship Id="rId55" Type="http://schemas.openxmlformats.org/officeDocument/2006/relationships/hyperlink" Target="https://www.apple.com/environment/pdf/products/notebooks/14-inch_MacBook_Pro_PER_Jan2023.pdf" TargetMode="External"/><Relationship Id="rId76" Type="http://schemas.openxmlformats.org/officeDocument/2006/relationships/hyperlink" Target="https://h20195.www2.hp.com/v2/GetDocument.aspx?docname=c08252758" TargetMode="External"/><Relationship Id="rId97" Type="http://schemas.openxmlformats.org/officeDocument/2006/relationships/hyperlink" Target="https://www.apple.com/environment/pdf/Apple_Environmental_Progress_Report_2023.pdf" TargetMode="External"/><Relationship Id="rId104" Type="http://schemas.openxmlformats.org/officeDocument/2006/relationships/hyperlink" Target="https://www.apple.com/environment/pdf/products/desktops/Mac_mini_PER_Jan2023.pdf" TargetMode="External"/><Relationship Id="rId7" Type="http://schemas.openxmlformats.org/officeDocument/2006/relationships/hyperlink" Target="https://www.delltechnologies.com/asset/en-us/products/desktops-and-all-in-ones/technical-support/dell-optiplex-aio-7410-35w-pcf-datasheet.pdf" TargetMode="External"/><Relationship Id="rId71" Type="http://schemas.openxmlformats.org/officeDocument/2006/relationships/hyperlink" Target="https://h20195.www2.hp.com/v2/GetDocument.aspx?docname=c08173101&amp;search=HP%20256" TargetMode="External"/><Relationship Id="rId92" Type="http://schemas.openxmlformats.org/officeDocument/2006/relationships/hyperlink" Target="https://www.apple.com/environment/pdf/Apple_Environmental_Progress_Report_2023.pdf" TargetMode="External"/><Relationship Id="rId2" Type="http://schemas.openxmlformats.org/officeDocument/2006/relationships/hyperlink" Target="https://www.delltechnologies.com/asset/en-us/products/desktops-and-all-in-ones/technical-support/dell-inspiron-3020-pcf-datasheet.pdf" TargetMode="External"/><Relationship Id="rId29" Type="http://schemas.openxmlformats.org/officeDocument/2006/relationships/hyperlink" Target="https://www.delltechnologies.com/asset/en-us/products/electronics-and-accessories/technical-support/p2725he-monitor-pcf-report.pdf" TargetMode="External"/><Relationship Id="rId24" Type="http://schemas.openxmlformats.org/officeDocument/2006/relationships/hyperlink" Target="https://www.delltechnologies.com/asset/en-us/products/electronics-and-accessories/technical-support/p2725h-monitor-pcf-report.pdf" TargetMode="External"/><Relationship Id="rId40" Type="http://schemas.openxmlformats.org/officeDocument/2006/relationships/hyperlink" Target="https://www.delltechnologies.com/asset/en-us/products/electronics-and-accessories/technical-support/p2425he-monitor-pcf-report.pdf" TargetMode="External"/><Relationship Id="rId45" Type="http://schemas.openxmlformats.org/officeDocument/2006/relationships/hyperlink" Target="https://www.delltechnologies.com/asset/en-us/products/electronics-and-accessories/technical-support/s2425hs-monitor-pcf-report.pdf" TargetMode="External"/><Relationship Id="rId66" Type="http://schemas.openxmlformats.org/officeDocument/2006/relationships/hyperlink" Target="https://www.delltechnologies.com/asset/en-us/products/laptops-and-2-in-1s/technical-support/dell-latitude-5440-pcf-datasheet.pdf" TargetMode="External"/><Relationship Id="rId87" Type="http://schemas.openxmlformats.org/officeDocument/2006/relationships/hyperlink" Target="https://www.samsung.com/global/sustainability/focus/products/sustainability-in-our-products/" TargetMode="External"/><Relationship Id="rId61" Type="http://schemas.openxmlformats.org/officeDocument/2006/relationships/hyperlink" Target="https://www.delltechnologies.com/asset/en-us/products/laptops-and-2-in-1s/technical-support/dell-inspiron-16-5635-pcf-datasheet.pdf" TargetMode="External"/><Relationship Id="rId82" Type="http://schemas.openxmlformats.org/officeDocument/2006/relationships/hyperlink" Target="https://www.samsung.com/global/sustainability/focus/products/sustainability-in-our-products/" TargetMode="External"/><Relationship Id="rId19" Type="http://schemas.openxmlformats.org/officeDocument/2006/relationships/hyperlink" Target="https://www.apple.com/environment/pdf/products/desktops/Mac_mini_PER_Jan2023.pdf" TargetMode="External"/><Relationship Id="rId14" Type="http://schemas.openxmlformats.org/officeDocument/2006/relationships/hyperlink" Target="https://h20195.www2.hp.com/v2/GetDocument.aspx?docname=c08295166" TargetMode="External"/><Relationship Id="rId30" Type="http://schemas.openxmlformats.org/officeDocument/2006/relationships/hyperlink" Target="https://www.delltechnologies.com/asset/en-us/products/electronics-and-accessories/technical-support/p2725he-monitor-pcf-report.pdf" TargetMode="External"/><Relationship Id="rId35" Type="http://schemas.openxmlformats.org/officeDocument/2006/relationships/hyperlink" Target="https://www.delltechnologies.com/asset/en-us/products/electronics-and-accessories/technical-support/p2425-monitor-pcf-report.pdf" TargetMode="External"/><Relationship Id="rId56" Type="http://schemas.openxmlformats.org/officeDocument/2006/relationships/hyperlink" Target="https://www.apple.com/environment/pdf/products/notebooks/14-inch_MacBook_Pro_PER_Jan2023.pdf" TargetMode="External"/><Relationship Id="rId77" Type="http://schemas.openxmlformats.org/officeDocument/2006/relationships/hyperlink" Target="https://h20195.www2.hp.com/v2/GetDocument.aspx?docname=c08079481" TargetMode="External"/><Relationship Id="rId100" Type="http://schemas.openxmlformats.org/officeDocument/2006/relationships/hyperlink" Target="https://www.apple.com/environment/pdf/products/ipad/iPad_PER_Dec2022.pdf" TargetMode="External"/><Relationship Id="rId105" Type="http://schemas.openxmlformats.org/officeDocument/2006/relationships/drawing" Target="../drawings/drawing2.xml"/><Relationship Id="rId8" Type="http://schemas.openxmlformats.org/officeDocument/2006/relationships/hyperlink" Target="https://www.delltechnologies.com/asset/en-us/products/desktops-and-all-in-ones/technical-support/dell-optiplex-aio-7410-65w-pcf-datasheet.pdf" TargetMode="External"/><Relationship Id="rId51" Type="http://schemas.openxmlformats.org/officeDocument/2006/relationships/hyperlink" Target="https://www.apple.com/environment/pdf/products/notebooks/16-inch_MacBook_Pro_PER_Jan2023.pdf" TargetMode="External"/><Relationship Id="rId72" Type="http://schemas.openxmlformats.org/officeDocument/2006/relationships/hyperlink" Target="https://h20195.www2.hp.com/v2/GetDocument.aspx?docname=c08173101&amp;search=HP%20256" TargetMode="External"/><Relationship Id="rId93" Type="http://schemas.openxmlformats.org/officeDocument/2006/relationships/hyperlink" Target="https://www.apple.com/environment/pdf/Apple_Environmental_Progress_Report_2023.pdf" TargetMode="External"/><Relationship Id="rId98" Type="http://schemas.openxmlformats.org/officeDocument/2006/relationships/hyperlink" Target="https://www.apple.com/environment/pdf/products/ipad/iPad_Air_PER_March2022.pdf" TargetMode="External"/><Relationship Id="rId3" Type="http://schemas.openxmlformats.org/officeDocument/2006/relationships/hyperlink" Target="https://www.delltechnologies.com/asset/en-us/products/desktops-and-all-in-ones/technical-support/optiplex-5270-aio.pdf" TargetMode="External"/><Relationship Id="rId25" Type="http://schemas.openxmlformats.org/officeDocument/2006/relationships/hyperlink" Target="https://www.delltechnologies.com/asset/en-us/products/electronics-and-accessories/technical-support/p2725h-monitor-pcf-report.pdf" TargetMode="External"/><Relationship Id="rId46" Type="http://schemas.openxmlformats.org/officeDocument/2006/relationships/hyperlink" Target="https://www.delltechnologies.com/asset/en-us/products/electronics-and-accessories/technical-support/s2725hs-monitor-pcf-report.pdf" TargetMode="External"/><Relationship Id="rId67" Type="http://schemas.openxmlformats.org/officeDocument/2006/relationships/hyperlink" Target="https://www.delltechnologies.com/asset/en-us/products/laptops-and-2-in-1s/technical-support/dell-latitude-7440-pcf-datashee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E9E3F-B012-4A50-A9A7-FB540341AD28}">
  <dimension ref="B2:K10"/>
  <sheetViews>
    <sheetView showGridLines="0" tabSelected="1" workbookViewId="0">
      <selection activeCell="C5" sqref="C5"/>
    </sheetView>
  </sheetViews>
  <sheetFormatPr defaultRowHeight="14.4"/>
  <cols>
    <col min="2" max="2" width="13.6640625" customWidth="1"/>
    <col min="3" max="3" width="13.33203125" bestFit="1" customWidth="1"/>
    <col min="4" max="4" width="14.44140625" bestFit="1" customWidth="1"/>
    <col min="5" max="5" width="11.88671875" customWidth="1"/>
    <col min="9" max="9" width="34.6640625" bestFit="1" customWidth="1"/>
    <col min="11" max="11" width="20.109375" bestFit="1" customWidth="1"/>
  </cols>
  <sheetData>
    <row r="2" spans="2:11" ht="31.95" customHeight="1">
      <c r="B2" s="38" t="s">
        <v>205</v>
      </c>
      <c r="C2" s="38"/>
      <c r="D2" s="36"/>
    </row>
    <row r="3" spans="2:11" ht="6" customHeight="1">
      <c r="B3" s="35"/>
    </row>
    <row r="4" spans="2:11" ht="43.2">
      <c r="B4" s="31" t="s">
        <v>206</v>
      </c>
      <c r="C4" s="32" t="s">
        <v>0</v>
      </c>
      <c r="D4" s="32" t="s">
        <v>207</v>
      </c>
      <c r="E4" s="25" t="s">
        <v>204</v>
      </c>
      <c r="J4" s="39"/>
    </row>
    <row r="5" spans="2:11" ht="19.95" customHeight="1">
      <c r="B5" s="26" t="s">
        <v>1</v>
      </c>
      <c r="C5" s="42">
        <v>10</v>
      </c>
      <c r="D5" s="27">
        <f>(AVERAGEIF(PCFp!$A$2:$A$116,Cálculo!B5,PCFp!$O$2:$O$116))*C5</f>
        <v>53.167999999999999</v>
      </c>
      <c r="E5" s="27">
        <f>(AVERAGEIF(PCFp!$A$2:$A$115,Cálculo!B5,PCFp!$N$2:$N$116))*C5</f>
        <v>42.267200000000003</v>
      </c>
      <c r="I5" s="39" t="s">
        <v>208</v>
      </c>
      <c r="J5" s="40">
        <f>D10</f>
        <v>113.20509677419355</v>
      </c>
      <c r="K5" s="39" t="s">
        <v>213</v>
      </c>
    </row>
    <row r="6" spans="2:11" ht="19.95" customHeight="1">
      <c r="B6" s="26" t="s">
        <v>2</v>
      </c>
      <c r="C6" s="42">
        <v>10</v>
      </c>
      <c r="D6" s="27">
        <f>(AVERAGEIF(PCFp!$A$2:$A$116,Cálculo!B6,PCFp!$O$2:$O$116))*C6</f>
        <v>15.887096774193548</v>
      </c>
      <c r="E6" s="27">
        <f>(AVERAGEIF(PCFp!$A$2:$A$115,Cálculo!B6,PCFp!$N$2:$N$116))*C6</f>
        <v>15.224193548387099</v>
      </c>
      <c r="I6" s="39" t="s">
        <v>210</v>
      </c>
      <c r="J6" s="40">
        <f>E10</f>
        <v>234.77921911656895</v>
      </c>
      <c r="K6" s="39" t="s">
        <v>212</v>
      </c>
    </row>
    <row r="7" spans="2:11" ht="19.95" customHeight="1">
      <c r="B7" s="26" t="s">
        <v>3</v>
      </c>
      <c r="C7" s="42">
        <v>10</v>
      </c>
      <c r="D7" s="27">
        <f>(AVERAGEIF(PCFp!$A$2:$A$116,Cálculo!B7,PCFp!$O$2:$O$116))*C7</f>
        <v>36.900000000000006</v>
      </c>
      <c r="E7" s="27">
        <f>(AVERAGEIF(PCFp!$A$2:$A$115,Cálculo!B7,PCFp!$N$2:$N$116))*C7</f>
        <v>41.545100000000005</v>
      </c>
      <c r="I7" s="39" t="s">
        <v>209</v>
      </c>
      <c r="J7" s="41">
        <f>J6/163.14</f>
        <v>1.4391272472512502</v>
      </c>
      <c r="K7" s="39" t="s">
        <v>211</v>
      </c>
    </row>
    <row r="8" spans="2:11" ht="19.95" customHeight="1">
      <c r="B8" s="26" t="s">
        <v>4</v>
      </c>
      <c r="C8" s="42">
        <v>10</v>
      </c>
      <c r="D8" s="27">
        <f>(AVERAGEIF(PCFp!$A$2:$A$116,Cálculo!B8,PCFp!$O$2:$O$116))*C8</f>
        <v>1.9875</v>
      </c>
      <c r="E8" s="27">
        <f>(AVERAGEIF(PCFp!$A$2:$A$115,Cálculo!B8,PCFp!$N$2:$N$116))*C8</f>
        <v>53.708777083333345</v>
      </c>
    </row>
    <row r="9" spans="2:11" ht="19.95" customHeight="1">
      <c r="B9" s="28" t="s">
        <v>5</v>
      </c>
      <c r="C9" s="43">
        <v>10</v>
      </c>
      <c r="D9" s="29">
        <f>(AVERAGEIF(PCFp!$A$2:$A$116,Cálculo!B9,PCFp!$O$2:$O$116))*C9</f>
        <v>5.2625000000000002</v>
      </c>
      <c r="E9" s="27">
        <f>(AVERAGEIF(PCFp!$A$2:$A$115,Cálculo!B9,PCFp!$N$2:$N$116))*C9</f>
        <v>82.03394848484848</v>
      </c>
    </row>
    <row r="10" spans="2:11" ht="19.95" customHeight="1">
      <c r="B10" s="30" t="s">
        <v>6</v>
      </c>
      <c r="C10" s="34">
        <f>SUM(C5:C9)</f>
        <v>50</v>
      </c>
      <c r="D10" s="33">
        <f>SUM(D5:D9)</f>
        <v>113.20509677419355</v>
      </c>
      <c r="E10" s="33">
        <f>SUM(E5:E9)</f>
        <v>234.77921911656895</v>
      </c>
    </row>
  </sheetData>
  <sheetProtection algorithmName="SHA-512" hashValue="rEM0czpLVSVkakWGsT7EhHKJ4ZskFpT3eOCOYZ0FMEeVMTKjZELVZaHY6ZQUw/qtAIeg9pIXJqsvivbBfRpP8g==" saltValue="RiVSqxAkCvoKAssnPhrNNg==" spinCount="100000" sheet="1" objects="1" scenarios="1" selectLockedCells="1"/>
  <protectedRanges>
    <protectedRange sqref="C5:C9" name="Intervalo1"/>
  </protectedRanges>
  <mergeCells count="1">
    <mergeCell ref="B2:C2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A52A7-3EF3-4F24-9B85-CC632727F51E}">
  <dimension ref="A1:P116"/>
  <sheetViews>
    <sheetView showGridLines="0" topLeftCell="E1" zoomScale="95" workbookViewId="0">
      <selection activeCell="I12" sqref="I12"/>
    </sheetView>
  </sheetViews>
  <sheetFormatPr defaultRowHeight="14.4"/>
  <cols>
    <col min="1" max="1" width="19.6640625" bestFit="1" customWidth="1"/>
    <col min="2" max="2" width="8.6640625" bestFit="1" customWidth="1"/>
    <col min="3" max="3" width="31.109375" bestFit="1" customWidth="1"/>
    <col min="4" max="4" width="48" customWidth="1"/>
    <col min="5" max="5" width="76.33203125" customWidth="1"/>
    <col min="6" max="6" width="11.6640625" customWidth="1"/>
    <col min="7" max="10" width="7.6640625" bestFit="1" customWidth="1"/>
    <col min="11" max="12" width="8.6640625" customWidth="1"/>
    <col min="13" max="13" width="8.6640625" bestFit="1" customWidth="1"/>
    <col min="14" max="14" width="6.33203125" bestFit="1" customWidth="1"/>
    <col min="15" max="15" width="6.33203125" customWidth="1"/>
    <col min="16" max="16" width="197.6640625" customWidth="1"/>
  </cols>
  <sheetData>
    <row r="1" spans="1:16" s="16" customFormat="1" ht="21">
      <c r="A1" s="16" t="s">
        <v>7</v>
      </c>
    </row>
    <row r="2" spans="1:16" ht="79.8">
      <c r="A2" s="20" t="s">
        <v>8</v>
      </c>
      <c r="B2" s="20" t="s">
        <v>9</v>
      </c>
      <c r="C2" s="21" t="s">
        <v>10</v>
      </c>
      <c r="D2" s="22" t="s">
        <v>11</v>
      </c>
      <c r="E2" s="22" t="s">
        <v>12</v>
      </c>
      <c r="F2" s="23" t="s">
        <v>13</v>
      </c>
      <c r="G2" s="24" t="s">
        <v>14</v>
      </c>
      <c r="H2" s="24" t="s">
        <v>15</v>
      </c>
      <c r="I2" s="24" t="s">
        <v>16</v>
      </c>
      <c r="J2" s="24" t="s">
        <v>17</v>
      </c>
      <c r="K2" s="18" t="s">
        <v>14</v>
      </c>
      <c r="L2" s="18" t="s">
        <v>15</v>
      </c>
      <c r="M2" s="18" t="s">
        <v>16</v>
      </c>
      <c r="N2" s="19" t="s">
        <v>17</v>
      </c>
      <c r="O2" s="19" t="s">
        <v>203</v>
      </c>
      <c r="P2" s="22" t="s">
        <v>18</v>
      </c>
    </row>
    <row r="3" spans="1:16" ht="15.6">
      <c r="A3" s="1" t="s">
        <v>19</v>
      </c>
      <c r="B3" s="2" t="s">
        <v>20</v>
      </c>
      <c r="C3" s="3" t="s">
        <v>21</v>
      </c>
      <c r="D3" s="4" t="s">
        <v>22</v>
      </c>
      <c r="E3" s="5" t="str">
        <f t="shared" ref="E3:E65" si="0">A3&amp;B3&amp;C3&amp;D3</f>
        <v>COMPUTADORDELLInspiron 3020N/A</v>
      </c>
      <c r="F3" s="6">
        <v>429</v>
      </c>
      <c r="G3" s="7">
        <v>0.58299999999999996</v>
      </c>
      <c r="H3" s="7">
        <v>4.9000000000000002E-2</v>
      </c>
      <c r="I3" s="7">
        <v>0.35699999999999998</v>
      </c>
      <c r="J3" s="7">
        <v>1.0999999999999999E-2</v>
      </c>
      <c r="K3" s="8">
        <f>G3*F3</f>
        <v>250.10699999999997</v>
      </c>
      <c r="L3" s="8">
        <f>H3*F3</f>
        <v>21.021000000000001</v>
      </c>
      <c r="M3" s="8">
        <f>$F3*I3</f>
        <v>153.15299999999999</v>
      </c>
      <c r="N3" s="8">
        <f>$F3*J3</f>
        <v>4.7189999999999994</v>
      </c>
      <c r="O3" s="8">
        <v>5.5</v>
      </c>
      <c r="P3" s="17" t="s">
        <v>23</v>
      </c>
    </row>
    <row r="4" spans="1:16" ht="15.6">
      <c r="A4" s="1" t="s">
        <v>19</v>
      </c>
      <c r="B4" s="2" t="s">
        <v>20</v>
      </c>
      <c r="C4" s="5" t="s">
        <v>24</v>
      </c>
      <c r="D4" s="5"/>
      <c r="E4" s="5" t="str">
        <f t="shared" si="0"/>
        <v>COMPUTADORDELLOPTIPLEX 3000</v>
      </c>
      <c r="F4" s="10">
        <v>208</v>
      </c>
      <c r="G4" s="11">
        <v>0.748</v>
      </c>
      <c r="H4" s="11">
        <v>0.216</v>
      </c>
      <c r="I4" s="11">
        <v>0.03</v>
      </c>
      <c r="J4" s="11">
        <v>6.0000000000000001E-3</v>
      </c>
      <c r="K4" s="8">
        <f t="shared" ref="K4:K66" si="1">G4*F4</f>
        <v>155.584</v>
      </c>
      <c r="L4" s="8">
        <f t="shared" ref="L4:L66" si="2">H4*F4</f>
        <v>44.927999999999997</v>
      </c>
      <c r="M4" s="8">
        <f t="shared" ref="M4:M66" si="3">$F4*I4</f>
        <v>6.24</v>
      </c>
      <c r="N4" s="8">
        <f t="shared" ref="N4:N66" si="4">$F4*J4</f>
        <v>1.248</v>
      </c>
      <c r="O4" s="8">
        <v>5</v>
      </c>
      <c r="P4" s="17" t="s">
        <v>25</v>
      </c>
    </row>
    <row r="5" spans="1:16" ht="15.6">
      <c r="A5" s="1" t="s">
        <v>19</v>
      </c>
      <c r="B5" s="2" t="s">
        <v>20</v>
      </c>
      <c r="C5" s="3" t="s">
        <v>26</v>
      </c>
      <c r="D5" s="4" t="s">
        <v>27</v>
      </c>
      <c r="E5" s="5" t="str">
        <f t="shared" si="0"/>
        <v>COMPUTADORDELLOptiPlex 5270 All-in-One Desktop22 POL</v>
      </c>
      <c r="F5" s="6">
        <v>403</v>
      </c>
      <c r="G5" s="7">
        <v>0.50800000000000001</v>
      </c>
      <c r="H5" s="7">
        <v>0.33500000000000002</v>
      </c>
      <c r="I5" s="7">
        <v>0.14799999999999999</v>
      </c>
      <c r="J5" s="7">
        <v>8.9999999999999993E-3</v>
      </c>
      <c r="K5" s="8">
        <f t="shared" si="1"/>
        <v>204.72399999999999</v>
      </c>
      <c r="L5" s="8">
        <f t="shared" si="2"/>
        <v>135.005</v>
      </c>
      <c r="M5" s="8">
        <f t="shared" si="3"/>
        <v>59.643999999999998</v>
      </c>
      <c r="N5" s="8">
        <f t="shared" si="4"/>
        <v>3.6269999999999998</v>
      </c>
      <c r="O5" s="37">
        <v>6</v>
      </c>
    </row>
    <row r="6" spans="1:16" ht="15.6">
      <c r="A6" s="1" t="s">
        <v>19</v>
      </c>
      <c r="B6" s="2" t="s">
        <v>20</v>
      </c>
      <c r="C6" s="5" t="s">
        <v>28</v>
      </c>
      <c r="D6" s="5"/>
      <c r="E6" s="5" t="str">
        <f t="shared" si="0"/>
        <v>COMPUTADORDELLOPTIPLEX 7010</v>
      </c>
      <c r="F6" s="10">
        <v>337</v>
      </c>
      <c r="G6" s="11">
        <v>0.63400000000000001</v>
      </c>
      <c r="H6" s="11">
        <v>0.312</v>
      </c>
      <c r="I6" s="11">
        <v>4.3999999999999997E-2</v>
      </c>
      <c r="J6" s="11">
        <v>0.01</v>
      </c>
      <c r="K6" s="8">
        <f t="shared" si="1"/>
        <v>213.65800000000002</v>
      </c>
      <c r="L6" s="8">
        <f t="shared" si="2"/>
        <v>105.14400000000001</v>
      </c>
      <c r="M6" s="8">
        <f t="shared" si="3"/>
        <v>14.827999999999999</v>
      </c>
      <c r="N6" s="8">
        <f t="shared" si="4"/>
        <v>3.37</v>
      </c>
      <c r="O6" s="8">
        <v>5.5</v>
      </c>
      <c r="P6" s="17" t="s">
        <v>29</v>
      </c>
    </row>
    <row r="7" spans="1:16" ht="15.6">
      <c r="A7" s="1" t="s">
        <v>19</v>
      </c>
      <c r="B7" s="2" t="s">
        <v>20</v>
      </c>
      <c r="C7" s="3" t="s">
        <v>30</v>
      </c>
      <c r="D7" s="4" t="s">
        <v>27</v>
      </c>
      <c r="E7" s="5" t="str">
        <f t="shared" si="0"/>
        <v>COMPUTADORDELLOptiPlex 7470 All-in-One Desktop22 POL</v>
      </c>
      <c r="F7" s="6">
        <v>449</v>
      </c>
      <c r="G7" s="7">
        <v>0.49299999999999999</v>
      </c>
      <c r="H7" s="7">
        <v>0.13900000000000001</v>
      </c>
      <c r="I7" s="7">
        <v>0.36</v>
      </c>
      <c r="J7" s="7">
        <v>8.0000000000000002E-3</v>
      </c>
      <c r="K7" s="8">
        <f t="shared" si="1"/>
        <v>221.357</v>
      </c>
      <c r="L7" s="8">
        <f t="shared" si="2"/>
        <v>62.411000000000008</v>
      </c>
      <c r="M7" s="8">
        <f t="shared" si="3"/>
        <v>161.63999999999999</v>
      </c>
      <c r="N7" s="8">
        <f t="shared" si="4"/>
        <v>3.5920000000000001</v>
      </c>
      <c r="O7" s="8">
        <v>6.5</v>
      </c>
      <c r="P7" s="17" t="s">
        <v>31</v>
      </c>
    </row>
    <row r="8" spans="1:16" ht="15.6">
      <c r="A8" s="1" t="s">
        <v>19</v>
      </c>
      <c r="B8" s="2" t="s">
        <v>20</v>
      </c>
      <c r="C8" s="3" t="s">
        <v>32</v>
      </c>
      <c r="D8" s="4" t="s">
        <v>33</v>
      </c>
      <c r="E8" s="5" t="str">
        <f t="shared" si="0"/>
        <v>COMPUTADORDELLOptiPlex 7770 All-in-One Desktop27 POL</v>
      </c>
      <c r="F8" s="6">
        <v>514</v>
      </c>
      <c r="G8" s="7">
        <v>0.46100000000000002</v>
      </c>
      <c r="H8" s="7">
        <v>0.161</v>
      </c>
      <c r="I8" s="7">
        <v>0.36799999999999999</v>
      </c>
      <c r="J8" s="7">
        <v>0.01</v>
      </c>
      <c r="K8" s="8">
        <f t="shared" si="1"/>
        <v>236.95400000000001</v>
      </c>
      <c r="L8" s="8">
        <f t="shared" si="2"/>
        <v>82.754000000000005</v>
      </c>
      <c r="M8" s="8">
        <f t="shared" si="3"/>
        <v>189.15199999999999</v>
      </c>
      <c r="N8" s="8">
        <f t="shared" si="4"/>
        <v>5.14</v>
      </c>
      <c r="O8" s="8">
        <v>8</v>
      </c>
      <c r="P8" s="17" t="s">
        <v>34</v>
      </c>
    </row>
    <row r="9" spans="1:16" ht="15.6">
      <c r="A9" s="1" t="s">
        <v>19</v>
      </c>
      <c r="B9" s="2" t="s">
        <v>20</v>
      </c>
      <c r="C9" s="3" t="s">
        <v>35</v>
      </c>
      <c r="D9" s="4" t="s">
        <v>36</v>
      </c>
      <c r="E9" s="5" t="str">
        <f t="shared" si="0"/>
        <v>COMPUTADORDELLOptiPlex AIO 7410 35W24 POL</v>
      </c>
      <c r="F9" s="6">
        <v>453</v>
      </c>
      <c r="G9" s="7">
        <v>0.626</v>
      </c>
      <c r="H9" s="7">
        <v>0.10299999999999999</v>
      </c>
      <c r="I9" s="7">
        <v>0.25800000000000001</v>
      </c>
      <c r="J9" s="7">
        <v>1.2999999999999999E-2</v>
      </c>
      <c r="K9" s="8">
        <f t="shared" si="1"/>
        <v>283.57799999999997</v>
      </c>
      <c r="L9" s="8">
        <f t="shared" si="2"/>
        <v>46.658999999999999</v>
      </c>
      <c r="M9" s="8">
        <f t="shared" si="3"/>
        <v>116.87400000000001</v>
      </c>
      <c r="N9" s="8">
        <f t="shared" si="4"/>
        <v>5.8889999999999993</v>
      </c>
      <c r="O9" s="8">
        <v>6.8</v>
      </c>
      <c r="P9" s="17" t="s">
        <v>37</v>
      </c>
    </row>
    <row r="10" spans="1:16" ht="15.6">
      <c r="A10" s="1" t="s">
        <v>19</v>
      </c>
      <c r="B10" s="2" t="s">
        <v>20</v>
      </c>
      <c r="C10" s="3" t="s">
        <v>38</v>
      </c>
      <c r="D10" s="4" t="s">
        <v>36</v>
      </c>
      <c r="E10" s="5" t="str">
        <f t="shared" si="0"/>
        <v>COMPUTADORDELLOptiPlex AIO 7410 65W24 POL</v>
      </c>
      <c r="F10" s="6">
        <v>468</v>
      </c>
      <c r="G10" s="7">
        <v>0.60799999999999998</v>
      </c>
      <c r="H10" s="7">
        <v>0.1</v>
      </c>
      <c r="I10" s="7">
        <v>0.28000000000000003</v>
      </c>
      <c r="J10" s="7">
        <v>1.2E-2</v>
      </c>
      <c r="K10" s="8">
        <f t="shared" si="1"/>
        <v>284.54399999999998</v>
      </c>
      <c r="L10" s="8">
        <f t="shared" si="2"/>
        <v>46.800000000000004</v>
      </c>
      <c r="M10" s="8">
        <f t="shared" si="3"/>
        <v>131.04000000000002</v>
      </c>
      <c r="N10" s="8">
        <f t="shared" si="4"/>
        <v>5.6160000000000005</v>
      </c>
      <c r="O10" s="8">
        <v>7</v>
      </c>
      <c r="P10" s="17" t="s">
        <v>39</v>
      </c>
    </row>
    <row r="11" spans="1:16" ht="15.6">
      <c r="A11" s="1" t="s">
        <v>19</v>
      </c>
      <c r="B11" s="2" t="s">
        <v>20</v>
      </c>
      <c r="C11" s="3" t="s">
        <v>40</v>
      </c>
      <c r="D11" s="4" t="s">
        <v>22</v>
      </c>
      <c r="E11" s="5" t="str">
        <f t="shared" si="0"/>
        <v>COMPUTADORDELLOptiPlex SFF Plus 7010N/A</v>
      </c>
      <c r="F11" s="6">
        <v>350</v>
      </c>
      <c r="G11" s="7">
        <v>0.65300000000000002</v>
      </c>
      <c r="H11" s="7">
        <v>4.3999999999999997E-2</v>
      </c>
      <c r="I11" s="7">
        <v>0.29299999999999998</v>
      </c>
      <c r="J11" s="7">
        <v>0.01</v>
      </c>
      <c r="K11" s="8">
        <f t="shared" si="1"/>
        <v>228.55</v>
      </c>
      <c r="L11" s="8">
        <f t="shared" si="2"/>
        <v>15.399999999999999</v>
      </c>
      <c r="M11" s="8">
        <f t="shared" si="3"/>
        <v>102.55</v>
      </c>
      <c r="N11" s="8">
        <f t="shared" si="4"/>
        <v>3.5</v>
      </c>
      <c r="O11" s="8">
        <v>5</v>
      </c>
      <c r="P11" s="17" t="s">
        <v>41</v>
      </c>
    </row>
    <row r="12" spans="1:16" ht="15.6">
      <c r="A12" s="1" t="s">
        <v>19</v>
      </c>
      <c r="B12" s="2" t="s">
        <v>20</v>
      </c>
      <c r="C12" s="3" t="s">
        <v>42</v>
      </c>
      <c r="D12" s="4" t="s">
        <v>22</v>
      </c>
      <c r="E12" s="5" t="str">
        <f t="shared" si="0"/>
        <v>COMPUTADORDELLOptiPlex Tower Plus 7010N/A</v>
      </c>
      <c r="F12" s="6">
        <v>427</v>
      </c>
      <c r="G12" s="7">
        <v>0.56699999999999995</v>
      </c>
      <c r="H12" s="7">
        <v>5.0999999999999997E-2</v>
      </c>
      <c r="I12" s="7">
        <v>0.371</v>
      </c>
      <c r="J12" s="7">
        <v>1.2E-2</v>
      </c>
      <c r="K12" s="8">
        <f t="shared" si="1"/>
        <v>242.10899999999998</v>
      </c>
      <c r="L12" s="8">
        <f t="shared" si="2"/>
        <v>21.776999999999997</v>
      </c>
      <c r="M12" s="8">
        <f t="shared" si="3"/>
        <v>158.417</v>
      </c>
      <c r="N12" s="8">
        <f t="shared" si="4"/>
        <v>5.1239999999999997</v>
      </c>
      <c r="O12" s="8">
        <v>7</v>
      </c>
      <c r="P12" s="17" t="s">
        <v>43</v>
      </c>
    </row>
    <row r="13" spans="1:16" ht="15.6">
      <c r="A13" s="1" t="s">
        <v>19</v>
      </c>
      <c r="B13" s="2" t="s">
        <v>20</v>
      </c>
      <c r="C13" s="3" t="s">
        <v>44</v>
      </c>
      <c r="D13" s="4" t="s">
        <v>22</v>
      </c>
      <c r="E13" s="5" t="str">
        <f t="shared" si="0"/>
        <v>COMPUTADORDELLVostro 3020 TN/A</v>
      </c>
      <c r="F13" s="6">
        <v>430</v>
      </c>
      <c r="G13" s="7">
        <v>0.58299999999999996</v>
      </c>
      <c r="H13" s="7">
        <v>0.05</v>
      </c>
      <c r="I13" s="7">
        <v>0.35599999999999998</v>
      </c>
      <c r="J13" s="7">
        <v>1.0999999999999999E-2</v>
      </c>
      <c r="K13" s="8">
        <f t="shared" si="1"/>
        <v>250.69</v>
      </c>
      <c r="L13" s="8">
        <f t="shared" si="2"/>
        <v>21.5</v>
      </c>
      <c r="M13" s="8">
        <f t="shared" si="3"/>
        <v>153.07999999999998</v>
      </c>
      <c r="N13" s="8">
        <f t="shared" si="4"/>
        <v>4.7299999999999995</v>
      </c>
      <c r="O13" s="8">
        <v>5.5</v>
      </c>
      <c r="P13" s="17" t="s">
        <v>45</v>
      </c>
    </row>
    <row r="14" spans="1:16" ht="15.6">
      <c r="A14" s="1" t="s">
        <v>19</v>
      </c>
      <c r="B14" s="2" t="s">
        <v>20</v>
      </c>
      <c r="C14" s="3" t="s">
        <v>46</v>
      </c>
      <c r="D14" s="4" t="s">
        <v>22</v>
      </c>
      <c r="E14" s="5" t="str">
        <f t="shared" si="0"/>
        <v>COMPUTADORDELLXPS 8960N/A</v>
      </c>
      <c r="F14" s="6">
        <v>498</v>
      </c>
      <c r="G14" s="7">
        <v>0.64700000000000002</v>
      </c>
      <c r="H14" s="7">
        <v>6.4000000000000001E-2</v>
      </c>
      <c r="I14" s="7">
        <v>0.27500000000000002</v>
      </c>
      <c r="J14" s="7">
        <v>1.4E-2</v>
      </c>
      <c r="K14" s="8">
        <f t="shared" si="1"/>
        <v>322.20600000000002</v>
      </c>
      <c r="L14" s="8">
        <f t="shared" si="2"/>
        <v>31.872</v>
      </c>
      <c r="M14" s="8">
        <f t="shared" si="3"/>
        <v>136.95000000000002</v>
      </c>
      <c r="N14" s="8">
        <f t="shared" si="4"/>
        <v>6.9720000000000004</v>
      </c>
      <c r="O14" s="8">
        <v>7.5</v>
      </c>
      <c r="P14" s="17" t="s">
        <v>47</v>
      </c>
    </row>
    <row r="15" spans="1:16" ht="15.6">
      <c r="A15" s="1" t="s">
        <v>19</v>
      </c>
      <c r="B15" s="2" t="s">
        <v>48</v>
      </c>
      <c r="C15" s="5">
        <v>280</v>
      </c>
      <c r="D15" s="5"/>
      <c r="E15" s="5" t="str">
        <f t="shared" si="0"/>
        <v>COMPUTADORHP280</v>
      </c>
      <c r="F15" s="10">
        <v>315</v>
      </c>
      <c r="G15" s="11">
        <f>1-H15-I15-J15</f>
        <v>0.43999999999999995</v>
      </c>
      <c r="H15" s="12">
        <v>0.05</v>
      </c>
      <c r="I15" s="12">
        <v>0.5</v>
      </c>
      <c r="J15" s="12">
        <v>0.01</v>
      </c>
      <c r="K15" s="8">
        <f t="shared" si="1"/>
        <v>138.6</v>
      </c>
      <c r="L15" s="8">
        <f t="shared" si="2"/>
        <v>15.75</v>
      </c>
      <c r="M15" s="8">
        <f t="shared" si="3"/>
        <v>157.5</v>
      </c>
      <c r="N15" s="8">
        <f t="shared" si="4"/>
        <v>3.15</v>
      </c>
      <c r="O15" s="8">
        <v>5</v>
      </c>
      <c r="P15" s="17" t="s">
        <v>49</v>
      </c>
    </row>
    <row r="16" spans="1:16" ht="15.6">
      <c r="A16" s="1" t="s">
        <v>19</v>
      </c>
      <c r="B16" s="2" t="s">
        <v>48</v>
      </c>
      <c r="C16" s="5" t="s">
        <v>50</v>
      </c>
      <c r="D16" s="5"/>
      <c r="E16" s="5" t="str">
        <f t="shared" si="0"/>
        <v>COMPUTADORHPProDesk HP 280 G9 SFF</v>
      </c>
      <c r="F16" s="10">
        <v>746</v>
      </c>
      <c r="G16" s="11">
        <v>0.54</v>
      </c>
      <c r="H16" s="12">
        <v>0</v>
      </c>
      <c r="I16" s="12">
        <v>0.46</v>
      </c>
      <c r="J16" s="12">
        <v>0</v>
      </c>
      <c r="K16" s="8">
        <f t="shared" si="1"/>
        <v>402.84000000000003</v>
      </c>
      <c r="L16" s="8">
        <f t="shared" si="2"/>
        <v>0</v>
      </c>
      <c r="M16" s="8">
        <f t="shared" si="3"/>
        <v>343.16</v>
      </c>
      <c r="N16" s="8">
        <f t="shared" si="4"/>
        <v>0</v>
      </c>
      <c r="O16" s="8">
        <v>4.5</v>
      </c>
      <c r="P16" s="17" t="s">
        <v>51</v>
      </c>
    </row>
    <row r="17" spans="1:16" ht="15.6">
      <c r="A17" s="1" t="s">
        <v>19</v>
      </c>
      <c r="B17" s="2" t="s">
        <v>48</v>
      </c>
      <c r="C17" s="5" t="s">
        <v>52</v>
      </c>
      <c r="D17" s="5"/>
      <c r="E17" s="5" t="str">
        <f t="shared" si="0"/>
        <v>COMPUTADORHPProDesk HP 400 G9 Mini</v>
      </c>
      <c r="F17" s="10">
        <v>243</v>
      </c>
      <c r="G17" s="11">
        <v>0.4</v>
      </c>
      <c r="H17" s="12">
        <v>0</v>
      </c>
      <c r="I17" s="12">
        <v>0.59</v>
      </c>
      <c r="J17" s="12">
        <v>0.01</v>
      </c>
      <c r="K17" s="8">
        <f t="shared" si="1"/>
        <v>97.2</v>
      </c>
      <c r="L17" s="8">
        <f t="shared" si="2"/>
        <v>0</v>
      </c>
      <c r="M17" s="8">
        <f t="shared" si="3"/>
        <v>143.37</v>
      </c>
      <c r="N17" s="8">
        <f t="shared" si="4"/>
        <v>2.4300000000000002</v>
      </c>
      <c r="O17" s="8">
        <v>1.2</v>
      </c>
      <c r="P17" s="17" t="s">
        <v>53</v>
      </c>
    </row>
    <row r="18" spans="1:16" ht="15.6">
      <c r="A18" s="1" t="s">
        <v>19</v>
      </c>
      <c r="B18" s="2" t="s">
        <v>54</v>
      </c>
      <c r="C18" s="5" t="s">
        <v>55</v>
      </c>
      <c r="D18" s="5"/>
      <c r="E18" s="5" t="str">
        <f t="shared" si="0"/>
        <v>COMPUTADORLENOVO50S</v>
      </c>
      <c r="F18" s="10">
        <v>513</v>
      </c>
      <c r="G18" s="12">
        <v>0.71599999999999997</v>
      </c>
      <c r="H18" s="12">
        <v>6.5000000000000002E-2</v>
      </c>
      <c r="I18" s="12">
        <v>0.21099999999999999</v>
      </c>
      <c r="J18" s="12">
        <v>8.0000000000000002E-3</v>
      </c>
      <c r="K18" s="8">
        <f t="shared" si="1"/>
        <v>367.30799999999999</v>
      </c>
      <c r="L18" s="8">
        <f t="shared" si="2"/>
        <v>33.344999999999999</v>
      </c>
      <c r="M18" s="8">
        <f t="shared" si="3"/>
        <v>108.24299999999999</v>
      </c>
      <c r="N18" s="8">
        <f t="shared" si="4"/>
        <v>4.1040000000000001</v>
      </c>
      <c r="O18" s="8">
        <v>5</v>
      </c>
      <c r="P18" s="17" t="s">
        <v>56</v>
      </c>
    </row>
    <row r="19" spans="1:16" ht="15.6">
      <c r="A19" s="1" t="s">
        <v>19</v>
      </c>
      <c r="B19" s="2" t="s">
        <v>54</v>
      </c>
      <c r="C19" s="5" t="s">
        <v>57</v>
      </c>
      <c r="D19" s="5"/>
      <c r="E19" s="5" t="str">
        <f t="shared" si="0"/>
        <v>COMPUTADORLENOVOM70Q</v>
      </c>
      <c r="F19" s="10">
        <v>394</v>
      </c>
      <c r="G19" s="12">
        <v>0.61099999999999999</v>
      </c>
      <c r="H19" s="12">
        <v>0.16500000000000001</v>
      </c>
      <c r="I19" s="12">
        <v>0.22</v>
      </c>
      <c r="J19" s="12">
        <v>3.0000000000000001E-3</v>
      </c>
      <c r="K19" s="8">
        <f t="shared" si="1"/>
        <v>240.73400000000001</v>
      </c>
      <c r="L19" s="8">
        <f t="shared" si="2"/>
        <v>65.010000000000005</v>
      </c>
      <c r="M19" s="8">
        <f t="shared" si="3"/>
        <v>86.68</v>
      </c>
      <c r="N19" s="8">
        <f t="shared" si="4"/>
        <v>1.1819999999999999</v>
      </c>
      <c r="O19" s="8">
        <v>1.3</v>
      </c>
      <c r="P19" s="17" t="s">
        <v>58</v>
      </c>
    </row>
    <row r="20" spans="1:16" ht="15.6">
      <c r="A20" s="1" t="s">
        <v>19</v>
      </c>
      <c r="B20" s="2" t="s">
        <v>54</v>
      </c>
      <c r="C20" s="5" t="s">
        <v>59</v>
      </c>
      <c r="D20" s="5"/>
      <c r="E20" s="5" t="str">
        <f t="shared" si="0"/>
        <v>COMPUTADORLENOVOM75S</v>
      </c>
      <c r="F20" s="10">
        <v>670</v>
      </c>
      <c r="G20" s="11">
        <f>1-H20-I20-J20</f>
        <v>0.45999999999999996</v>
      </c>
      <c r="H20" s="11">
        <v>0.02</v>
      </c>
      <c r="I20" s="11">
        <v>0.51</v>
      </c>
      <c r="J20" s="11">
        <v>0.01</v>
      </c>
      <c r="K20" s="8">
        <f t="shared" si="1"/>
        <v>308.2</v>
      </c>
      <c r="L20" s="8">
        <f t="shared" si="2"/>
        <v>13.4</v>
      </c>
      <c r="M20" s="8">
        <f t="shared" si="3"/>
        <v>341.7</v>
      </c>
      <c r="N20" s="8">
        <f t="shared" si="4"/>
        <v>6.7</v>
      </c>
      <c r="O20" s="8">
        <v>5</v>
      </c>
      <c r="P20" s="9"/>
    </row>
    <row r="21" spans="1:16" ht="31.2">
      <c r="A21" s="1" t="s">
        <v>19</v>
      </c>
      <c r="B21" s="2" t="s">
        <v>60</v>
      </c>
      <c r="C21" s="5" t="s">
        <v>61</v>
      </c>
      <c r="D21" s="5" t="s">
        <v>62</v>
      </c>
      <c r="E21" s="5" t="str">
        <f t="shared" si="0"/>
        <v>COMPUTADORAPPLEiMac24-inch iMac with 4.5K Retina display, Apple M1 chip with 8-core CPU and 7-core GPU</v>
      </c>
      <c r="F21" s="10">
        <v>481</v>
      </c>
      <c r="G21" s="11">
        <v>0.52</v>
      </c>
      <c r="H21" s="11">
        <v>0.05</v>
      </c>
      <c r="I21" s="11">
        <v>0.43</v>
      </c>
      <c r="J21" s="11">
        <v>0.01</v>
      </c>
      <c r="K21" s="8">
        <f t="shared" si="1"/>
        <v>250.12</v>
      </c>
      <c r="L21" s="8">
        <f t="shared" si="2"/>
        <v>24.05</v>
      </c>
      <c r="M21" s="8">
        <f t="shared" si="3"/>
        <v>206.82999999999998</v>
      </c>
      <c r="N21" s="8">
        <f t="shared" si="4"/>
        <v>4.8100000000000005</v>
      </c>
      <c r="O21" s="8">
        <v>4.46</v>
      </c>
      <c r="P21" s="17" t="s">
        <v>63</v>
      </c>
    </row>
    <row r="22" spans="1:16" ht="31.2">
      <c r="A22" s="1" t="s">
        <v>19</v>
      </c>
      <c r="B22" s="2" t="s">
        <v>60</v>
      </c>
      <c r="C22" s="5" t="s">
        <v>61</v>
      </c>
      <c r="D22" s="5" t="s">
        <v>64</v>
      </c>
      <c r="E22" s="5" t="str">
        <f t="shared" si="0"/>
        <v>COMPUTADORAPPLEiMac24-inch iMac with 4.5K Retina display, Apple M1 chip with 8-core CPU and 8-core GPU</v>
      </c>
      <c r="F22" s="10">
        <v>498.5</v>
      </c>
      <c r="G22" s="11">
        <v>0.52</v>
      </c>
      <c r="H22" s="11">
        <v>0.05</v>
      </c>
      <c r="I22" s="11">
        <v>0.43</v>
      </c>
      <c r="J22" s="11">
        <v>0.01</v>
      </c>
      <c r="K22" s="8">
        <f t="shared" si="1"/>
        <v>259.22000000000003</v>
      </c>
      <c r="L22" s="8">
        <f t="shared" si="2"/>
        <v>24.925000000000001</v>
      </c>
      <c r="M22" s="8">
        <f t="shared" si="3"/>
        <v>214.35499999999999</v>
      </c>
      <c r="N22" s="8">
        <f t="shared" si="4"/>
        <v>4.9850000000000003</v>
      </c>
      <c r="O22" s="8">
        <v>4.46</v>
      </c>
      <c r="P22" s="17" t="s">
        <v>63</v>
      </c>
    </row>
    <row r="23" spans="1:16" ht="15.6">
      <c r="A23" s="1" t="s">
        <v>19</v>
      </c>
      <c r="B23" s="2" t="s">
        <v>60</v>
      </c>
      <c r="C23" s="5" t="s">
        <v>65</v>
      </c>
      <c r="D23" s="5" t="s">
        <v>66</v>
      </c>
      <c r="E23" s="5" t="str">
        <f t="shared" si="0"/>
        <v>COMPUTADORAPPLEMac MiniMac mini (2023), Apple M2 chip</v>
      </c>
      <c r="F23" s="10">
        <v>119</v>
      </c>
      <c r="G23" s="11">
        <v>0.63</v>
      </c>
      <c r="H23" s="11">
        <v>0.01</v>
      </c>
      <c r="I23" s="11">
        <v>0.36</v>
      </c>
      <c r="J23" s="11">
        <v>0.01</v>
      </c>
      <c r="K23" s="8">
        <f t="shared" si="1"/>
        <v>74.97</v>
      </c>
      <c r="L23" s="8">
        <f t="shared" si="2"/>
        <v>1.19</v>
      </c>
      <c r="M23" s="8">
        <f t="shared" si="3"/>
        <v>42.839999999999996</v>
      </c>
      <c r="N23" s="8">
        <f t="shared" si="4"/>
        <v>1.19</v>
      </c>
      <c r="O23" s="8">
        <v>1.2</v>
      </c>
      <c r="P23" s="17" t="s">
        <v>67</v>
      </c>
    </row>
    <row r="24" spans="1:16" ht="15.6">
      <c r="A24" s="1" t="s">
        <v>19</v>
      </c>
      <c r="B24" s="2" t="s">
        <v>60</v>
      </c>
      <c r="C24" s="5" t="s">
        <v>65</v>
      </c>
      <c r="D24" s="5" t="s">
        <v>68</v>
      </c>
      <c r="E24" s="5" t="str">
        <f t="shared" si="0"/>
        <v>COMPUTADORAPPLEMac MiniMac mini (2023), Apple M2 Pro chip</v>
      </c>
      <c r="F24" s="10">
        <v>150</v>
      </c>
      <c r="G24" s="11">
        <v>0.63</v>
      </c>
      <c r="H24" s="11">
        <v>0.01</v>
      </c>
      <c r="I24" s="11">
        <v>0.36</v>
      </c>
      <c r="J24" s="11">
        <v>0.01</v>
      </c>
      <c r="K24" s="8">
        <f t="shared" si="1"/>
        <v>94.5</v>
      </c>
      <c r="L24" s="8">
        <f t="shared" si="2"/>
        <v>1.5</v>
      </c>
      <c r="M24" s="8">
        <f t="shared" si="3"/>
        <v>54</v>
      </c>
      <c r="N24" s="8">
        <f t="shared" si="4"/>
        <v>1.5</v>
      </c>
      <c r="O24" s="8">
        <v>1.2</v>
      </c>
      <c r="P24" s="17" t="s">
        <v>67</v>
      </c>
    </row>
    <row r="25" spans="1:16" ht="31.2">
      <c r="A25" s="1" t="s">
        <v>19</v>
      </c>
      <c r="B25" s="2" t="s">
        <v>60</v>
      </c>
      <c r="C25" s="5" t="s">
        <v>69</v>
      </c>
      <c r="D25" s="5" t="s">
        <v>70</v>
      </c>
      <c r="E25" s="5" t="str">
        <f t="shared" si="0"/>
        <v>COMPUTADORAPPLEMac StudioMac Studio (2022), Apple M1 Max with 32GB memory</v>
      </c>
      <c r="F25" s="10">
        <v>262</v>
      </c>
      <c r="G25" s="11">
        <v>0.5</v>
      </c>
      <c r="H25" s="11">
        <v>0.11</v>
      </c>
      <c r="I25" s="11">
        <v>0.39</v>
      </c>
      <c r="J25" s="11">
        <v>0.01</v>
      </c>
      <c r="K25" s="8">
        <f t="shared" si="1"/>
        <v>131</v>
      </c>
      <c r="L25" s="8">
        <f t="shared" si="2"/>
        <v>28.82</v>
      </c>
      <c r="M25" s="8">
        <f t="shared" si="3"/>
        <v>102.18</v>
      </c>
      <c r="N25" s="8">
        <f t="shared" si="4"/>
        <v>2.62</v>
      </c>
      <c r="O25" s="8">
        <v>2.7</v>
      </c>
      <c r="P25" s="17" t="s">
        <v>71</v>
      </c>
    </row>
    <row r="26" spans="1:16" ht="31.2">
      <c r="A26" s="1" t="s">
        <v>19</v>
      </c>
      <c r="B26" s="2" t="s">
        <v>60</v>
      </c>
      <c r="C26" s="5" t="s">
        <v>69</v>
      </c>
      <c r="D26" s="5" t="s">
        <v>72</v>
      </c>
      <c r="E26" s="5" t="str">
        <f t="shared" si="0"/>
        <v>COMPUTADORAPPLEMac StudioMac Studio (2022), Apple M1 Ultra with 64GB memory</v>
      </c>
      <c r="F26" s="10">
        <v>375</v>
      </c>
      <c r="G26" s="11">
        <v>0.5</v>
      </c>
      <c r="H26" s="11">
        <v>0.11</v>
      </c>
      <c r="I26" s="11">
        <v>0.39</v>
      </c>
      <c r="J26" s="11">
        <v>0.01</v>
      </c>
      <c r="K26" s="8">
        <f t="shared" si="1"/>
        <v>187.5</v>
      </c>
      <c r="L26" s="8">
        <f t="shared" si="2"/>
        <v>41.25</v>
      </c>
      <c r="M26" s="8">
        <f t="shared" si="3"/>
        <v>146.25</v>
      </c>
      <c r="N26" s="8">
        <f t="shared" si="4"/>
        <v>3.75</v>
      </c>
      <c r="O26" s="8">
        <v>3.6</v>
      </c>
      <c r="P26" s="17" t="s">
        <v>71</v>
      </c>
    </row>
    <row r="27" spans="1:16" ht="31.2">
      <c r="A27" s="1" t="s">
        <v>19</v>
      </c>
      <c r="B27" s="2" t="s">
        <v>60</v>
      </c>
      <c r="C27" s="5" t="s">
        <v>73</v>
      </c>
      <c r="D27" s="5" t="s">
        <v>74</v>
      </c>
      <c r="E27" s="5" t="str">
        <f t="shared" si="0"/>
        <v>COMPUTADORAPPLEMac ProMac Pro (2019), 3.5GHz (8-core) processor, Radeon Pro 580X, 32GB memory</v>
      </c>
      <c r="F27" s="10">
        <v>1572</v>
      </c>
      <c r="G27" s="11">
        <v>0.38</v>
      </c>
      <c r="H27" s="11">
        <v>0.05</v>
      </c>
      <c r="I27" s="11">
        <v>0.56000000000000005</v>
      </c>
      <c r="J27" s="11">
        <v>0.01</v>
      </c>
      <c r="K27" s="8">
        <f t="shared" si="1"/>
        <v>597.36</v>
      </c>
      <c r="L27" s="8">
        <f t="shared" si="2"/>
        <v>78.600000000000009</v>
      </c>
      <c r="M27" s="8">
        <f t="shared" si="3"/>
        <v>880.32</v>
      </c>
      <c r="N27" s="8">
        <f t="shared" si="4"/>
        <v>15.72</v>
      </c>
      <c r="O27" s="8">
        <v>18</v>
      </c>
      <c r="P27" s="17" t="s">
        <v>75</v>
      </c>
    </row>
    <row r="28" spans="1:16" ht="15.6">
      <c r="A28" s="1" t="s">
        <v>76</v>
      </c>
      <c r="B28" s="2" t="s">
        <v>20</v>
      </c>
      <c r="C28" s="5" t="s">
        <v>77</v>
      </c>
      <c r="D28" s="5" t="s">
        <v>33</v>
      </c>
      <c r="E28" s="5" t="str">
        <f t="shared" si="0"/>
        <v>MONITORDELLP2725H27 POL</v>
      </c>
      <c r="F28" s="10">
        <v>194</v>
      </c>
      <c r="G28" s="11">
        <v>0.47560000000000002</v>
      </c>
      <c r="H28" s="11">
        <v>8.1799999999999998E-2</v>
      </c>
      <c r="I28" s="11">
        <v>0.39929999999999999</v>
      </c>
      <c r="J28" s="11">
        <v>4.3200000000000002E-2</v>
      </c>
      <c r="K28" s="8">
        <f t="shared" si="1"/>
        <v>92.266400000000004</v>
      </c>
      <c r="L28" s="8">
        <f t="shared" si="2"/>
        <v>15.869199999999999</v>
      </c>
      <c r="M28" s="8">
        <f t="shared" si="3"/>
        <v>77.464199999999991</v>
      </c>
      <c r="N28" s="8">
        <f t="shared" si="4"/>
        <v>8.3808000000000007</v>
      </c>
      <c r="O28" s="8">
        <v>4.5</v>
      </c>
      <c r="P28" s="17" t="s">
        <v>78</v>
      </c>
    </row>
    <row r="29" spans="1:16" ht="15.6">
      <c r="A29" s="1" t="s">
        <v>76</v>
      </c>
      <c r="B29" s="2" t="s">
        <v>20</v>
      </c>
      <c r="C29" s="5" t="s">
        <v>77</v>
      </c>
      <c r="D29" s="5" t="s">
        <v>33</v>
      </c>
      <c r="E29" s="5" t="str">
        <f t="shared" si="0"/>
        <v>MONITORDELLP2725H27 POL</v>
      </c>
      <c r="F29" s="10">
        <v>194</v>
      </c>
      <c r="G29" s="11">
        <v>0.3135</v>
      </c>
      <c r="H29" s="11">
        <v>7.9000000000000008E-3</v>
      </c>
      <c r="I29" s="11">
        <v>0.65</v>
      </c>
      <c r="J29" s="11">
        <v>2.8400000000000002E-2</v>
      </c>
      <c r="K29" s="8">
        <f t="shared" si="1"/>
        <v>60.819000000000003</v>
      </c>
      <c r="L29" s="8">
        <f t="shared" si="2"/>
        <v>1.5326000000000002</v>
      </c>
      <c r="M29" s="8">
        <f t="shared" si="3"/>
        <v>126.10000000000001</v>
      </c>
      <c r="N29" s="8">
        <f t="shared" si="4"/>
        <v>5.5096000000000007</v>
      </c>
      <c r="O29" s="8">
        <v>4.5</v>
      </c>
      <c r="P29" s="17" t="s">
        <v>78</v>
      </c>
    </row>
    <row r="30" spans="1:16" ht="15.6">
      <c r="A30" s="1" t="s">
        <v>76</v>
      </c>
      <c r="B30" s="2" t="s">
        <v>20</v>
      </c>
      <c r="C30" s="5" t="s">
        <v>77</v>
      </c>
      <c r="D30" s="5" t="s">
        <v>33</v>
      </c>
      <c r="E30" s="5" t="str">
        <f t="shared" si="0"/>
        <v>MONITORDELLP2725H27 POL</v>
      </c>
      <c r="F30" s="10">
        <v>194</v>
      </c>
      <c r="G30" s="11">
        <v>0.40949999999999998</v>
      </c>
      <c r="H30" s="11">
        <v>5.2200000000000003E-2</v>
      </c>
      <c r="I30" s="11">
        <v>0.50090000000000001</v>
      </c>
      <c r="J30" s="11">
        <v>3.7199999999999997E-2</v>
      </c>
      <c r="K30" s="8">
        <f t="shared" si="1"/>
        <v>79.442999999999998</v>
      </c>
      <c r="L30" s="8">
        <f t="shared" si="2"/>
        <v>10.126800000000001</v>
      </c>
      <c r="M30" s="8">
        <f t="shared" si="3"/>
        <v>97.174599999999998</v>
      </c>
      <c r="N30" s="8">
        <f t="shared" si="4"/>
        <v>7.2167999999999992</v>
      </c>
      <c r="O30" s="8">
        <v>4.5</v>
      </c>
      <c r="P30" s="17" t="s">
        <v>78</v>
      </c>
    </row>
    <row r="31" spans="1:16" ht="15.6">
      <c r="A31" s="1" t="s">
        <v>76</v>
      </c>
      <c r="B31" s="2" t="s">
        <v>20</v>
      </c>
      <c r="C31" s="5" t="s">
        <v>79</v>
      </c>
      <c r="D31" s="5" t="s">
        <v>80</v>
      </c>
      <c r="E31" s="5" t="str">
        <f t="shared" si="0"/>
        <v>MONITORDELLP2425H WOST23,8 POL</v>
      </c>
      <c r="F31" s="10">
        <v>138</v>
      </c>
      <c r="G31" s="11">
        <v>0.48720000000000002</v>
      </c>
      <c r="H31" s="11">
        <v>7.2400000000000006E-2</v>
      </c>
      <c r="I31" s="11">
        <v>0.41789999999999999</v>
      </c>
      <c r="J31" s="11">
        <v>2.23E-2</v>
      </c>
      <c r="K31" s="8">
        <f t="shared" si="1"/>
        <v>67.23360000000001</v>
      </c>
      <c r="L31" s="8">
        <f t="shared" si="2"/>
        <v>9.991200000000001</v>
      </c>
      <c r="M31" s="8">
        <f t="shared" si="3"/>
        <v>57.670200000000001</v>
      </c>
      <c r="N31" s="8">
        <f t="shared" si="4"/>
        <v>3.0773999999999999</v>
      </c>
      <c r="O31" s="8">
        <v>3.5</v>
      </c>
      <c r="P31" s="17" t="s">
        <v>81</v>
      </c>
    </row>
    <row r="32" spans="1:16" ht="15.6">
      <c r="A32" s="1" t="s">
        <v>76</v>
      </c>
      <c r="B32" s="2" t="s">
        <v>20</v>
      </c>
      <c r="C32" s="5" t="s">
        <v>79</v>
      </c>
      <c r="D32" s="5" t="s">
        <v>80</v>
      </c>
      <c r="E32" s="5" t="str">
        <f t="shared" si="0"/>
        <v>MONITORDELLP2425H WOST23,8 POL</v>
      </c>
      <c r="F32" s="10">
        <v>138</v>
      </c>
      <c r="G32" s="11">
        <v>0.31380000000000002</v>
      </c>
      <c r="H32" s="11">
        <v>6.7999999999999996E-3</v>
      </c>
      <c r="I32" s="11">
        <v>0.66479999999999995</v>
      </c>
      <c r="J32" s="11">
        <v>1.43E-2</v>
      </c>
      <c r="K32" s="8">
        <f t="shared" si="1"/>
        <v>43.304400000000001</v>
      </c>
      <c r="L32" s="8">
        <f t="shared" si="2"/>
        <v>0.9383999999999999</v>
      </c>
      <c r="M32" s="8">
        <f t="shared" si="3"/>
        <v>91.742399999999989</v>
      </c>
      <c r="N32" s="8">
        <f t="shared" si="4"/>
        <v>1.9734</v>
      </c>
      <c r="O32" s="8">
        <v>3.5</v>
      </c>
      <c r="P32" s="17" t="s">
        <v>81</v>
      </c>
    </row>
    <row r="33" spans="1:16" ht="15.6">
      <c r="A33" s="1" t="s">
        <v>76</v>
      </c>
      <c r="B33" s="2" t="s">
        <v>20</v>
      </c>
      <c r="C33" s="5" t="s">
        <v>79</v>
      </c>
      <c r="D33" s="5" t="s">
        <v>80</v>
      </c>
      <c r="E33" s="5" t="str">
        <f t="shared" si="0"/>
        <v>MONITORDELLP2425H WOST23,8 POL</v>
      </c>
      <c r="F33" s="10">
        <v>138</v>
      </c>
      <c r="G33" s="11">
        <v>0.41560000000000002</v>
      </c>
      <c r="H33" s="11">
        <v>4.58E-2</v>
      </c>
      <c r="I33" s="11">
        <v>0.51939999999999997</v>
      </c>
      <c r="J33" s="11">
        <v>1.9E-2</v>
      </c>
      <c r="K33" s="8">
        <f t="shared" si="1"/>
        <v>57.352800000000002</v>
      </c>
      <c r="L33" s="8">
        <f t="shared" si="2"/>
        <v>6.3204000000000002</v>
      </c>
      <c r="M33" s="8">
        <f t="shared" si="3"/>
        <v>71.677199999999999</v>
      </c>
      <c r="N33" s="8">
        <f t="shared" si="4"/>
        <v>2.6219999999999999</v>
      </c>
      <c r="O33" s="8">
        <v>3.5</v>
      </c>
      <c r="P33" s="9" t="s">
        <v>81</v>
      </c>
    </row>
    <row r="34" spans="1:16" ht="15.6">
      <c r="A34" s="1" t="s">
        <v>76</v>
      </c>
      <c r="B34" s="2" t="s">
        <v>20</v>
      </c>
      <c r="C34" s="5" t="s">
        <v>82</v>
      </c>
      <c r="D34" s="5" t="s">
        <v>33</v>
      </c>
      <c r="E34" s="5" t="str">
        <f t="shared" si="0"/>
        <v>MONITORDELLP2725HE27 POL</v>
      </c>
      <c r="F34" s="10">
        <v>207</v>
      </c>
      <c r="G34" s="11">
        <v>0.49309999999999998</v>
      </c>
      <c r="H34" s="11">
        <v>7.85E-2</v>
      </c>
      <c r="I34" s="11">
        <v>0.38590000000000002</v>
      </c>
      <c r="J34" s="11">
        <v>4.24E-2</v>
      </c>
      <c r="K34" s="8">
        <f t="shared" si="1"/>
        <v>102.07169999999999</v>
      </c>
      <c r="L34" s="8">
        <f t="shared" si="2"/>
        <v>16.249500000000001</v>
      </c>
      <c r="M34" s="8">
        <f t="shared" si="3"/>
        <v>79.88130000000001</v>
      </c>
      <c r="N34" s="8">
        <f t="shared" si="4"/>
        <v>8.7767999999999997</v>
      </c>
      <c r="O34" s="8">
        <v>4.5</v>
      </c>
      <c r="P34" s="17" t="s">
        <v>83</v>
      </c>
    </row>
    <row r="35" spans="1:16" ht="15.6">
      <c r="A35" s="1" t="s">
        <v>76</v>
      </c>
      <c r="B35" s="2" t="s">
        <v>20</v>
      </c>
      <c r="C35" s="5" t="s">
        <v>82</v>
      </c>
      <c r="D35" s="5" t="s">
        <v>33</v>
      </c>
      <c r="E35" s="5" t="str">
        <f t="shared" si="0"/>
        <v>MONITORDELLP2725HE27 POL</v>
      </c>
      <c r="F35" s="10">
        <v>207</v>
      </c>
      <c r="G35" s="11">
        <v>0.3286</v>
      </c>
      <c r="H35" s="11">
        <v>7.7000000000000002E-3</v>
      </c>
      <c r="I35" s="11">
        <v>0.63529999999999998</v>
      </c>
      <c r="J35" s="11">
        <v>2.8199999999999999E-2</v>
      </c>
      <c r="K35" s="8">
        <f t="shared" si="1"/>
        <v>68.020200000000003</v>
      </c>
      <c r="L35" s="8">
        <f t="shared" si="2"/>
        <v>1.5939000000000001</v>
      </c>
      <c r="M35" s="8">
        <f t="shared" si="3"/>
        <v>131.50710000000001</v>
      </c>
      <c r="N35" s="8">
        <f t="shared" si="4"/>
        <v>5.8373999999999997</v>
      </c>
      <c r="O35" s="8">
        <v>4.5</v>
      </c>
      <c r="P35" s="17" t="s">
        <v>83</v>
      </c>
    </row>
    <row r="36" spans="1:16" ht="15.6">
      <c r="A36" s="1" t="s">
        <v>76</v>
      </c>
      <c r="B36" s="2" t="s">
        <v>20</v>
      </c>
      <c r="C36" s="5" t="s">
        <v>82</v>
      </c>
      <c r="D36" s="5" t="s">
        <v>33</v>
      </c>
      <c r="E36" s="5" t="str">
        <f t="shared" si="0"/>
        <v>MONITORDELLP2725HE27 POL</v>
      </c>
      <c r="F36" s="10">
        <v>207</v>
      </c>
      <c r="G36" s="11">
        <v>0.42649999999999999</v>
      </c>
      <c r="H36" s="11">
        <v>5.04E-2</v>
      </c>
      <c r="I36" s="11">
        <v>0.48630000000000001</v>
      </c>
      <c r="J36" s="11">
        <v>3.6700000000000003E-2</v>
      </c>
      <c r="K36" s="8">
        <f t="shared" si="1"/>
        <v>88.285499999999999</v>
      </c>
      <c r="L36" s="8">
        <f t="shared" si="2"/>
        <v>10.4328</v>
      </c>
      <c r="M36" s="8">
        <f t="shared" si="3"/>
        <v>100.6641</v>
      </c>
      <c r="N36" s="8">
        <f t="shared" si="4"/>
        <v>7.5969000000000007</v>
      </c>
      <c r="O36" s="8">
        <v>4.5</v>
      </c>
      <c r="P36" s="17" t="s">
        <v>83</v>
      </c>
    </row>
    <row r="37" spans="1:16" ht="15.6">
      <c r="A37" s="1" t="s">
        <v>76</v>
      </c>
      <c r="B37" s="2" t="s">
        <v>20</v>
      </c>
      <c r="C37" s="5" t="s">
        <v>84</v>
      </c>
      <c r="D37" s="5" t="s">
        <v>85</v>
      </c>
      <c r="E37" s="5" t="str">
        <f t="shared" si="0"/>
        <v>MONITORDELLP2225H21,5 POL</v>
      </c>
      <c r="F37" s="10">
        <v>139</v>
      </c>
      <c r="G37" s="11">
        <v>0.50670000000000004</v>
      </c>
      <c r="H37" s="11">
        <v>8.3199999999999996E-2</v>
      </c>
      <c r="I37" s="11">
        <v>0.38919999999999999</v>
      </c>
      <c r="J37" s="11">
        <v>2.07E-2</v>
      </c>
      <c r="K37" s="8">
        <f t="shared" si="1"/>
        <v>70.431300000000007</v>
      </c>
      <c r="L37" s="8">
        <f t="shared" si="2"/>
        <v>11.5648</v>
      </c>
      <c r="M37" s="8">
        <f t="shared" si="3"/>
        <v>54.098799999999997</v>
      </c>
      <c r="N37" s="8">
        <f t="shared" si="4"/>
        <v>2.8773</v>
      </c>
      <c r="O37" s="8">
        <v>3</v>
      </c>
      <c r="P37" s="17" t="s">
        <v>86</v>
      </c>
    </row>
    <row r="38" spans="1:16" ht="15.6">
      <c r="A38" s="1" t="s">
        <v>76</v>
      </c>
      <c r="B38" s="2" t="s">
        <v>20</v>
      </c>
      <c r="C38" s="5" t="s">
        <v>84</v>
      </c>
      <c r="D38" s="5" t="s">
        <v>85</v>
      </c>
      <c r="E38" s="5" t="str">
        <f t="shared" si="0"/>
        <v>MONITORDELLP2225H21,5 POL</v>
      </c>
      <c r="F38" s="10">
        <v>139</v>
      </c>
      <c r="G38" s="11">
        <v>0.33750000000000002</v>
      </c>
      <c r="H38" s="11">
        <v>8.0999999999999996E-3</v>
      </c>
      <c r="I38" s="11">
        <v>0.64039999999999997</v>
      </c>
      <c r="J38" s="11">
        <v>1.38E-2</v>
      </c>
      <c r="K38" s="8">
        <f t="shared" si="1"/>
        <v>46.912500000000001</v>
      </c>
      <c r="L38" s="8">
        <f t="shared" si="2"/>
        <v>1.1258999999999999</v>
      </c>
      <c r="M38" s="8">
        <f t="shared" si="3"/>
        <v>89.015599999999992</v>
      </c>
      <c r="N38" s="8">
        <f t="shared" si="4"/>
        <v>1.9181999999999999</v>
      </c>
      <c r="O38" s="8">
        <v>3</v>
      </c>
      <c r="P38" s="17" t="s">
        <v>86</v>
      </c>
    </row>
    <row r="39" spans="1:16" ht="15.6">
      <c r="A39" s="1" t="s">
        <v>76</v>
      </c>
      <c r="B39" s="2" t="s">
        <v>20</v>
      </c>
      <c r="C39" s="5" t="s">
        <v>84</v>
      </c>
      <c r="D39" s="5" t="s">
        <v>85</v>
      </c>
      <c r="E39" s="5" t="str">
        <f t="shared" si="0"/>
        <v>MONITORDELLP2225H21,5 POL</v>
      </c>
      <c r="F39" s="10">
        <v>139</v>
      </c>
      <c r="G39" s="11">
        <v>0.43819999999999998</v>
      </c>
      <c r="H39" s="11">
        <v>5.3400000000000003E-2</v>
      </c>
      <c r="I39" s="11">
        <v>0.49030000000000001</v>
      </c>
      <c r="J39" s="11">
        <v>1.7899999999999999E-2</v>
      </c>
      <c r="K39" s="8">
        <f t="shared" si="1"/>
        <v>60.909799999999997</v>
      </c>
      <c r="L39" s="8">
        <f t="shared" si="2"/>
        <v>7.4226000000000001</v>
      </c>
      <c r="M39" s="8">
        <f t="shared" si="3"/>
        <v>68.151700000000005</v>
      </c>
      <c r="N39" s="8">
        <f t="shared" si="4"/>
        <v>2.4880999999999998</v>
      </c>
      <c r="O39" s="8">
        <v>3</v>
      </c>
      <c r="P39" s="17" t="s">
        <v>86</v>
      </c>
    </row>
    <row r="40" spans="1:16" ht="15.6">
      <c r="A40" s="1" t="s">
        <v>76</v>
      </c>
      <c r="B40" s="2" t="s">
        <v>20</v>
      </c>
      <c r="C40" s="5" t="s">
        <v>87</v>
      </c>
      <c r="D40" s="5" t="s">
        <v>88</v>
      </c>
      <c r="E40" s="5" t="str">
        <f t="shared" si="0"/>
        <v>MONITORDELLP242524,1 POL</v>
      </c>
      <c r="F40" s="10">
        <v>162</v>
      </c>
      <c r="G40" s="11">
        <v>0.48509999999999998</v>
      </c>
      <c r="H40" s="11">
        <v>7.8E-2</v>
      </c>
      <c r="I40" s="11">
        <v>0.41239999999999999</v>
      </c>
      <c r="J40" s="11">
        <v>2.4299999999999999E-2</v>
      </c>
      <c r="K40" s="8">
        <f t="shared" si="1"/>
        <v>78.586199999999991</v>
      </c>
      <c r="L40" s="8">
        <f t="shared" si="2"/>
        <v>12.635999999999999</v>
      </c>
      <c r="M40" s="8">
        <f t="shared" si="3"/>
        <v>66.808800000000005</v>
      </c>
      <c r="N40" s="8">
        <f t="shared" si="4"/>
        <v>3.9365999999999999</v>
      </c>
      <c r="O40" s="8">
        <v>3.5</v>
      </c>
      <c r="P40" s="17" t="s">
        <v>89</v>
      </c>
    </row>
    <row r="41" spans="1:16" ht="15.6">
      <c r="A41" s="1" t="s">
        <v>76</v>
      </c>
      <c r="B41" s="2" t="s">
        <v>20</v>
      </c>
      <c r="C41" s="5" t="s">
        <v>87</v>
      </c>
      <c r="D41" s="5" t="s">
        <v>88</v>
      </c>
      <c r="E41" s="5" t="str">
        <f t="shared" si="0"/>
        <v>MONITORDELLP242524,1 POL</v>
      </c>
      <c r="F41" s="10">
        <v>162</v>
      </c>
      <c r="G41" s="11">
        <v>0.31509999999999999</v>
      </c>
      <c r="H41" s="11">
        <v>7.4000000000000003E-3</v>
      </c>
      <c r="I41" s="11">
        <v>0.66149999999999998</v>
      </c>
      <c r="J41" s="11">
        <v>1.5800000000000002E-2</v>
      </c>
      <c r="K41" s="8">
        <f t="shared" si="1"/>
        <v>51.046199999999999</v>
      </c>
      <c r="L41" s="8">
        <f t="shared" si="2"/>
        <v>1.1988000000000001</v>
      </c>
      <c r="M41" s="8">
        <f t="shared" si="3"/>
        <v>107.163</v>
      </c>
      <c r="N41" s="8">
        <f t="shared" si="4"/>
        <v>2.5596000000000001</v>
      </c>
      <c r="O41" s="8">
        <v>3.5</v>
      </c>
      <c r="P41" s="17" t="s">
        <v>89</v>
      </c>
    </row>
    <row r="42" spans="1:16" ht="15.6">
      <c r="A42" s="1" t="s">
        <v>76</v>
      </c>
      <c r="B42" s="2" t="s">
        <v>20</v>
      </c>
      <c r="C42" s="5" t="s">
        <v>87</v>
      </c>
      <c r="D42" s="5" t="s">
        <v>88</v>
      </c>
      <c r="E42" s="5" t="str">
        <f t="shared" si="0"/>
        <v>MONITORDELLP242524,1 POL</v>
      </c>
      <c r="F42" s="10">
        <v>162</v>
      </c>
      <c r="G42" s="11">
        <v>0.4153</v>
      </c>
      <c r="H42" s="11">
        <v>4.9500000000000002E-2</v>
      </c>
      <c r="I42" s="11">
        <v>0.51419999999999999</v>
      </c>
      <c r="J42" s="11">
        <v>2.0799999999999999E-2</v>
      </c>
      <c r="K42" s="8">
        <f t="shared" si="1"/>
        <v>67.278599999999997</v>
      </c>
      <c r="L42" s="8">
        <f t="shared" si="2"/>
        <v>8.0190000000000001</v>
      </c>
      <c r="M42" s="8">
        <f t="shared" si="3"/>
        <v>83.300399999999996</v>
      </c>
      <c r="N42" s="8">
        <f t="shared" si="4"/>
        <v>3.3695999999999997</v>
      </c>
      <c r="O42" s="8">
        <v>3.5</v>
      </c>
      <c r="P42" s="17" t="s">
        <v>89</v>
      </c>
    </row>
    <row r="43" spans="1:16" ht="15.6">
      <c r="A43" s="1" t="s">
        <v>76</v>
      </c>
      <c r="B43" s="2" t="s">
        <v>20</v>
      </c>
      <c r="C43" s="5" t="s">
        <v>90</v>
      </c>
      <c r="D43" s="5" t="s">
        <v>80</v>
      </c>
      <c r="E43" s="5" t="str">
        <f t="shared" si="0"/>
        <v>MONITORDELLS2425H Monitor23,8 POL</v>
      </c>
      <c r="F43" s="10">
        <v>157</v>
      </c>
      <c r="G43" s="11">
        <v>0.45090000000000002</v>
      </c>
      <c r="H43" s="11">
        <v>7.0800000000000002E-2</v>
      </c>
      <c r="I43" s="11">
        <v>0.45760000000000001</v>
      </c>
      <c r="J43" s="11">
        <v>2.0500000000000001E-2</v>
      </c>
      <c r="K43" s="8">
        <f t="shared" si="1"/>
        <v>70.791300000000007</v>
      </c>
      <c r="L43" s="8">
        <f t="shared" si="2"/>
        <v>11.115600000000001</v>
      </c>
      <c r="M43" s="8">
        <f t="shared" si="3"/>
        <v>71.843199999999996</v>
      </c>
      <c r="N43" s="8">
        <f t="shared" si="4"/>
        <v>3.2185000000000001</v>
      </c>
      <c r="O43" s="8">
        <v>3.2</v>
      </c>
      <c r="P43" s="17" t="s">
        <v>91</v>
      </c>
    </row>
    <row r="44" spans="1:16" ht="15.6">
      <c r="A44" s="1" t="s">
        <v>76</v>
      </c>
      <c r="B44" s="2" t="s">
        <v>20</v>
      </c>
      <c r="C44" s="5" t="s">
        <v>90</v>
      </c>
      <c r="D44" s="5" t="s">
        <v>80</v>
      </c>
      <c r="E44" s="5" t="str">
        <f t="shared" si="0"/>
        <v>MONITORDELLS2425H Monitor23,8 POL</v>
      </c>
      <c r="F44" s="10">
        <v>157</v>
      </c>
      <c r="G44" s="11">
        <v>0.27960000000000002</v>
      </c>
      <c r="H44" s="11">
        <v>6.4000000000000003E-3</v>
      </c>
      <c r="I44" s="11">
        <v>0.70099999999999996</v>
      </c>
      <c r="J44" s="11">
        <v>1.2699999999999999E-2</v>
      </c>
      <c r="K44" s="8">
        <f t="shared" si="1"/>
        <v>43.897200000000005</v>
      </c>
      <c r="L44" s="8">
        <f t="shared" si="2"/>
        <v>1.0048000000000001</v>
      </c>
      <c r="M44" s="8">
        <f t="shared" si="3"/>
        <v>110.05699999999999</v>
      </c>
      <c r="N44" s="8">
        <f t="shared" si="4"/>
        <v>1.9939</v>
      </c>
      <c r="O44" s="8">
        <v>3.2</v>
      </c>
      <c r="P44" s="17" t="s">
        <v>91</v>
      </c>
    </row>
    <row r="45" spans="1:16" ht="15.6">
      <c r="A45" s="1" t="s">
        <v>76</v>
      </c>
      <c r="B45" s="2" t="s">
        <v>20</v>
      </c>
      <c r="C45" s="5" t="s">
        <v>90</v>
      </c>
      <c r="D45" s="5" t="s">
        <v>80</v>
      </c>
      <c r="E45" s="5" t="str">
        <f t="shared" si="0"/>
        <v>MONITORDELLS2425H Monitor23,8 POL</v>
      </c>
      <c r="F45" s="10">
        <v>157</v>
      </c>
      <c r="G45" s="11">
        <v>0.37959999999999999</v>
      </c>
      <c r="H45" s="11">
        <v>4.4200000000000003E-2</v>
      </c>
      <c r="I45" s="11">
        <v>0.56000000000000005</v>
      </c>
      <c r="J45" s="11">
        <v>1.6E-2</v>
      </c>
      <c r="K45" s="8">
        <f t="shared" si="1"/>
        <v>59.597200000000001</v>
      </c>
      <c r="L45" s="8">
        <f t="shared" si="2"/>
        <v>6.9394000000000009</v>
      </c>
      <c r="M45" s="8">
        <f t="shared" si="3"/>
        <v>87.92</v>
      </c>
      <c r="N45" s="8">
        <f t="shared" si="4"/>
        <v>2.512</v>
      </c>
      <c r="O45" s="8">
        <v>3.2</v>
      </c>
      <c r="P45" s="17" t="s">
        <v>91</v>
      </c>
    </row>
    <row r="46" spans="1:16" ht="15.6">
      <c r="A46" s="1" t="s">
        <v>76</v>
      </c>
      <c r="B46" s="2" t="s">
        <v>20</v>
      </c>
      <c r="C46" s="5" t="s">
        <v>92</v>
      </c>
      <c r="D46" s="5" t="s">
        <v>80</v>
      </c>
      <c r="E46" s="5" t="str">
        <f t="shared" si="0"/>
        <v>MONITORDELLP2425HE23,8 POL</v>
      </c>
      <c r="F46" s="10">
        <v>168</v>
      </c>
      <c r="G46" s="11">
        <v>0.50829999999999997</v>
      </c>
      <c r="H46" s="11">
        <v>6.8599999999999994E-2</v>
      </c>
      <c r="I46" s="11">
        <v>0.40670000000000001</v>
      </c>
      <c r="J46" s="11">
        <v>1.6199999999999999E-2</v>
      </c>
      <c r="K46" s="8">
        <f t="shared" si="1"/>
        <v>85.39439999999999</v>
      </c>
      <c r="L46" s="8">
        <f t="shared" si="2"/>
        <v>11.524799999999999</v>
      </c>
      <c r="M46" s="8">
        <f t="shared" si="3"/>
        <v>68.325599999999994</v>
      </c>
      <c r="N46" s="8">
        <f t="shared" si="4"/>
        <v>2.7216</v>
      </c>
      <c r="O46" s="8">
        <v>3.5</v>
      </c>
      <c r="P46" s="17" t="s">
        <v>93</v>
      </c>
    </row>
    <row r="47" spans="1:16" ht="15.6">
      <c r="A47" s="1" t="s">
        <v>76</v>
      </c>
      <c r="B47" s="2" t="s">
        <v>20</v>
      </c>
      <c r="C47" s="5" t="s">
        <v>92</v>
      </c>
      <c r="D47" s="5" t="s">
        <v>80</v>
      </c>
      <c r="E47" s="5" t="str">
        <f t="shared" si="0"/>
        <v>MONITORDELLP2425HE23,8 POL</v>
      </c>
      <c r="F47" s="10">
        <v>168</v>
      </c>
      <c r="G47" s="11">
        <v>0.33019999999999999</v>
      </c>
      <c r="H47" s="11">
        <v>6.4999999999999997E-3</v>
      </c>
      <c r="I47" s="11">
        <v>0.65259999999999996</v>
      </c>
      <c r="J47" s="11">
        <v>1.0500000000000001E-2</v>
      </c>
      <c r="K47" s="8">
        <f t="shared" si="1"/>
        <v>55.473599999999998</v>
      </c>
      <c r="L47" s="8">
        <f t="shared" si="2"/>
        <v>1.0919999999999999</v>
      </c>
      <c r="M47" s="8">
        <f t="shared" si="3"/>
        <v>109.63679999999999</v>
      </c>
      <c r="N47" s="8">
        <f t="shared" si="4"/>
        <v>1.764</v>
      </c>
      <c r="O47" s="8">
        <v>3.5</v>
      </c>
      <c r="P47" s="17" t="s">
        <v>93</v>
      </c>
    </row>
    <row r="48" spans="1:16" ht="15.6">
      <c r="A48" s="1" t="s">
        <v>76</v>
      </c>
      <c r="B48" s="2" t="s">
        <v>20</v>
      </c>
      <c r="C48" s="5" t="s">
        <v>92</v>
      </c>
      <c r="D48" s="5" t="s">
        <v>80</v>
      </c>
      <c r="E48" s="5" t="str">
        <f t="shared" si="0"/>
        <v>MONITORDELLP2425HE23,8 POL</v>
      </c>
      <c r="F48" s="10">
        <v>168</v>
      </c>
      <c r="G48" s="11">
        <v>0.43509999999999999</v>
      </c>
      <c r="H48" s="11">
        <v>4.36E-2</v>
      </c>
      <c r="I48" s="11">
        <v>0.50729999999999997</v>
      </c>
      <c r="J48" s="11">
        <v>1.38E-2</v>
      </c>
      <c r="K48" s="8">
        <f t="shared" si="1"/>
        <v>73.096800000000002</v>
      </c>
      <c r="L48" s="8">
        <f t="shared" si="2"/>
        <v>7.3247999999999998</v>
      </c>
      <c r="M48" s="8">
        <f t="shared" si="3"/>
        <v>85.226399999999998</v>
      </c>
      <c r="N48" s="8">
        <f t="shared" si="4"/>
        <v>2.3184</v>
      </c>
      <c r="O48" s="8">
        <v>3.5</v>
      </c>
      <c r="P48" s="17" t="s">
        <v>93</v>
      </c>
    </row>
    <row r="49" spans="1:16" ht="15.6">
      <c r="A49" s="1" t="s">
        <v>76</v>
      </c>
      <c r="B49" s="2" t="s">
        <v>20</v>
      </c>
      <c r="C49" s="5" t="s">
        <v>94</v>
      </c>
      <c r="D49" s="5" t="s">
        <v>80</v>
      </c>
      <c r="E49" s="5" t="str">
        <f t="shared" si="0"/>
        <v>MONITORDELLS2425HS23,8 POL</v>
      </c>
      <c r="F49" s="10">
        <v>166</v>
      </c>
      <c r="G49" s="11">
        <v>0.46750000000000003</v>
      </c>
      <c r="H49" s="11">
        <v>7.5999999999999998E-2</v>
      </c>
      <c r="I49" s="11">
        <v>0.433</v>
      </c>
      <c r="J49" s="11">
        <v>2.3E-2</v>
      </c>
      <c r="K49" s="8">
        <f t="shared" si="1"/>
        <v>77.605000000000004</v>
      </c>
      <c r="L49" s="8">
        <f t="shared" si="2"/>
        <v>12.616</v>
      </c>
      <c r="M49" s="8">
        <f t="shared" si="3"/>
        <v>71.878</v>
      </c>
      <c r="N49" s="8">
        <f t="shared" si="4"/>
        <v>3.8180000000000001</v>
      </c>
      <c r="O49" s="8">
        <v>3.2</v>
      </c>
      <c r="P49" s="17" t="s">
        <v>95</v>
      </c>
    </row>
    <row r="50" spans="1:16" ht="15.6">
      <c r="A50" s="1" t="s">
        <v>76</v>
      </c>
      <c r="B50" s="2" t="s">
        <v>20</v>
      </c>
      <c r="C50" s="5" t="s">
        <v>94</v>
      </c>
      <c r="D50" s="5" t="s">
        <v>80</v>
      </c>
      <c r="E50" s="5" t="str">
        <f t="shared" si="0"/>
        <v>MONITORDELLS2425HS23,8 POL</v>
      </c>
      <c r="F50" s="10">
        <v>166</v>
      </c>
      <c r="G50" s="11">
        <v>0.29630000000000001</v>
      </c>
      <c r="H50" s="11">
        <v>7.1999999999999998E-3</v>
      </c>
      <c r="I50" s="11">
        <v>0.68079999999999996</v>
      </c>
      <c r="J50" s="11">
        <v>1.55E-2</v>
      </c>
      <c r="K50" s="8">
        <f t="shared" si="1"/>
        <v>49.1858</v>
      </c>
      <c r="L50" s="8">
        <f t="shared" si="2"/>
        <v>1.1952</v>
      </c>
      <c r="M50" s="8">
        <f t="shared" si="3"/>
        <v>113.0128</v>
      </c>
      <c r="N50" s="8">
        <f t="shared" si="4"/>
        <v>2.573</v>
      </c>
      <c r="O50" s="8">
        <v>3.2</v>
      </c>
      <c r="P50" s="17" t="s">
        <v>95</v>
      </c>
    </row>
    <row r="51" spans="1:16" ht="15.6">
      <c r="A51" s="1" t="s">
        <v>76</v>
      </c>
      <c r="B51" s="2" t="s">
        <v>20</v>
      </c>
      <c r="C51" s="5" t="s">
        <v>94</v>
      </c>
      <c r="D51" s="5" t="s">
        <v>80</v>
      </c>
      <c r="E51" s="5" t="str">
        <f t="shared" si="0"/>
        <v>MONITORDELLS2425HS23,8 POL</v>
      </c>
      <c r="F51" s="10">
        <v>166</v>
      </c>
      <c r="G51" s="11">
        <v>0.39500000000000002</v>
      </c>
      <c r="H51" s="11">
        <v>4.8899999999999999E-2</v>
      </c>
      <c r="I51" s="11">
        <v>0.5353</v>
      </c>
      <c r="J51" s="11">
        <v>2.06E-2</v>
      </c>
      <c r="K51" s="8">
        <f t="shared" si="1"/>
        <v>65.570000000000007</v>
      </c>
      <c r="L51" s="8">
        <f t="shared" si="2"/>
        <v>8.1173999999999999</v>
      </c>
      <c r="M51" s="8">
        <f t="shared" si="3"/>
        <v>88.859799999999993</v>
      </c>
      <c r="N51" s="8">
        <f t="shared" si="4"/>
        <v>3.4196</v>
      </c>
      <c r="O51" s="8">
        <v>3.2</v>
      </c>
      <c r="P51" s="17" t="s">
        <v>95</v>
      </c>
    </row>
    <row r="52" spans="1:16" ht="15.6">
      <c r="A52" s="1" t="s">
        <v>76</v>
      </c>
      <c r="B52" s="2" t="s">
        <v>20</v>
      </c>
      <c r="C52" s="5" t="s">
        <v>96</v>
      </c>
      <c r="D52" s="5" t="s">
        <v>33</v>
      </c>
      <c r="E52" s="5" t="str">
        <f t="shared" si="0"/>
        <v>MONITORDELLS2725HS27 POL</v>
      </c>
      <c r="F52" s="10">
        <v>199</v>
      </c>
      <c r="G52" s="11">
        <v>0.45760000000000001</v>
      </c>
      <c r="H52" s="11">
        <v>7.9399999999999998E-2</v>
      </c>
      <c r="I52" s="11">
        <v>0.4219</v>
      </c>
      <c r="J52" s="11">
        <v>4.1000000000000002E-2</v>
      </c>
      <c r="K52" s="8">
        <f t="shared" si="1"/>
        <v>91.062399999999997</v>
      </c>
      <c r="L52" s="8">
        <f t="shared" si="2"/>
        <v>15.800599999999999</v>
      </c>
      <c r="M52" s="8">
        <f t="shared" si="3"/>
        <v>83.958100000000002</v>
      </c>
      <c r="N52" s="8">
        <f t="shared" si="4"/>
        <v>8.1590000000000007</v>
      </c>
      <c r="O52" s="8">
        <v>4.5</v>
      </c>
      <c r="P52" s="17" t="s">
        <v>97</v>
      </c>
    </row>
    <row r="53" spans="1:16" ht="15.6">
      <c r="A53" s="1" t="s">
        <v>76</v>
      </c>
      <c r="B53" s="2" t="s">
        <v>20</v>
      </c>
      <c r="C53" s="5" t="s">
        <v>96</v>
      </c>
      <c r="D53" s="5" t="s">
        <v>33</v>
      </c>
      <c r="E53" s="5" t="str">
        <f t="shared" si="0"/>
        <v>MONITORDELLS2725HS27 POL</v>
      </c>
      <c r="F53" s="10">
        <v>199</v>
      </c>
      <c r="G53" s="11">
        <v>0.29470000000000002</v>
      </c>
      <c r="H53" s="11">
        <v>7.4999999999999997E-3</v>
      </c>
      <c r="I53" s="11">
        <v>0.67120000000000002</v>
      </c>
      <c r="J53" s="11">
        <v>2.64E-2</v>
      </c>
      <c r="K53" s="8">
        <f t="shared" si="1"/>
        <v>58.645300000000006</v>
      </c>
      <c r="L53" s="8">
        <f t="shared" si="2"/>
        <v>1.4924999999999999</v>
      </c>
      <c r="M53" s="8">
        <f t="shared" si="3"/>
        <v>133.56880000000001</v>
      </c>
      <c r="N53" s="8">
        <f t="shared" si="4"/>
        <v>5.2535999999999996</v>
      </c>
      <c r="O53" s="8">
        <v>4.5</v>
      </c>
      <c r="P53" s="17" t="s">
        <v>97</v>
      </c>
    </row>
    <row r="54" spans="1:16" ht="15.6">
      <c r="A54" s="1" t="s">
        <v>76</v>
      </c>
      <c r="B54" s="2" t="s">
        <v>20</v>
      </c>
      <c r="C54" s="5" t="s">
        <v>96</v>
      </c>
      <c r="D54" s="5" t="s">
        <v>33</v>
      </c>
      <c r="E54" s="5" t="str">
        <f t="shared" si="0"/>
        <v>MONITORDELLS2725HS27 POL</v>
      </c>
      <c r="F54" s="10">
        <v>199</v>
      </c>
      <c r="G54" s="11">
        <v>0.39029999999999998</v>
      </c>
      <c r="H54" s="11">
        <v>5.0299999999999997E-2</v>
      </c>
      <c r="I54" s="11">
        <v>0.52429999999999999</v>
      </c>
      <c r="J54" s="11">
        <v>3.5000000000000003E-2</v>
      </c>
      <c r="K54" s="8">
        <f t="shared" si="1"/>
        <v>77.669699999999992</v>
      </c>
      <c r="L54" s="8">
        <f t="shared" si="2"/>
        <v>10.009699999999999</v>
      </c>
      <c r="M54" s="8">
        <f t="shared" si="3"/>
        <v>104.3357</v>
      </c>
      <c r="N54" s="8">
        <f t="shared" si="4"/>
        <v>6.9650000000000007</v>
      </c>
      <c r="O54" s="8">
        <v>4.5</v>
      </c>
      <c r="P54" s="17" t="s">
        <v>97</v>
      </c>
    </row>
    <row r="55" spans="1:16" ht="15.6">
      <c r="A55" s="1" t="s">
        <v>76</v>
      </c>
      <c r="B55" s="2" t="s">
        <v>20</v>
      </c>
      <c r="C55" s="5" t="s">
        <v>98</v>
      </c>
      <c r="D55" s="5" t="s">
        <v>88</v>
      </c>
      <c r="E55" s="5" t="str">
        <f t="shared" si="0"/>
        <v>MONITORDELLP2425E24,1 POL</v>
      </c>
      <c r="F55" s="10">
        <v>179</v>
      </c>
      <c r="G55" s="11">
        <v>0.48699999999999999</v>
      </c>
      <c r="H55" s="11">
        <v>7.46E-2</v>
      </c>
      <c r="I55" s="11">
        <v>0.41189999999999999</v>
      </c>
      <c r="J55" s="11">
        <v>2.63E-2</v>
      </c>
      <c r="K55" s="8">
        <f t="shared" si="1"/>
        <v>87.173000000000002</v>
      </c>
      <c r="L55" s="8">
        <f t="shared" si="2"/>
        <v>13.353400000000001</v>
      </c>
      <c r="M55" s="8">
        <f t="shared" si="3"/>
        <v>73.730099999999993</v>
      </c>
      <c r="N55" s="8">
        <f t="shared" si="4"/>
        <v>4.7077</v>
      </c>
      <c r="O55" s="8">
        <v>3.5</v>
      </c>
      <c r="P55" s="17" t="s">
        <v>99</v>
      </c>
    </row>
    <row r="56" spans="1:16" ht="15.6">
      <c r="A56" s="1" t="s">
        <v>76</v>
      </c>
      <c r="B56" s="2" t="s">
        <v>20</v>
      </c>
      <c r="C56" s="5" t="s">
        <v>98</v>
      </c>
      <c r="D56" s="5" t="s">
        <v>88</v>
      </c>
      <c r="E56" s="5" t="str">
        <f t="shared" si="0"/>
        <v>MONITORDELLP2425E24,1 POL</v>
      </c>
      <c r="F56" s="10">
        <v>179</v>
      </c>
      <c r="G56" s="11">
        <v>0.31580000000000003</v>
      </c>
      <c r="H56" s="11">
        <v>7.1000000000000004E-3</v>
      </c>
      <c r="I56" s="11">
        <v>0.65990000000000004</v>
      </c>
      <c r="J56" s="11">
        <v>1.7000000000000001E-2</v>
      </c>
      <c r="K56" s="8">
        <f t="shared" si="1"/>
        <v>56.528200000000005</v>
      </c>
      <c r="L56" s="8">
        <f t="shared" si="2"/>
        <v>1.2709000000000001</v>
      </c>
      <c r="M56" s="8">
        <f t="shared" si="3"/>
        <v>118.1221</v>
      </c>
      <c r="N56" s="8">
        <f t="shared" si="4"/>
        <v>3.0430000000000001</v>
      </c>
      <c r="O56" s="8">
        <v>3.5</v>
      </c>
      <c r="P56" s="17" t="s">
        <v>99</v>
      </c>
    </row>
    <row r="57" spans="1:16" ht="15.6">
      <c r="A57" s="1" t="s">
        <v>76</v>
      </c>
      <c r="B57" s="2" t="s">
        <v>20</v>
      </c>
      <c r="C57" s="5" t="s">
        <v>98</v>
      </c>
      <c r="D57" s="5" t="s">
        <v>88</v>
      </c>
      <c r="E57" s="5" t="str">
        <f t="shared" si="0"/>
        <v>MONITORDELLP2425E24,1 POL</v>
      </c>
      <c r="F57" s="10">
        <v>179</v>
      </c>
      <c r="G57" s="11">
        <v>0.41660000000000003</v>
      </c>
      <c r="H57" s="11">
        <v>4.7399999999999998E-2</v>
      </c>
      <c r="I57" s="11">
        <v>0.51339999999999997</v>
      </c>
      <c r="J57" s="11">
        <v>2.2499999999999999E-2</v>
      </c>
      <c r="K57" s="8">
        <f t="shared" si="1"/>
        <v>74.571400000000011</v>
      </c>
      <c r="L57" s="8">
        <f t="shared" si="2"/>
        <v>8.4846000000000004</v>
      </c>
      <c r="M57" s="8">
        <f t="shared" si="3"/>
        <v>91.898599999999988</v>
      </c>
      <c r="N57" s="8">
        <f t="shared" si="4"/>
        <v>4.0274999999999999</v>
      </c>
      <c r="O57" s="8">
        <v>3.5</v>
      </c>
      <c r="P57" s="17" t="s">
        <v>99</v>
      </c>
    </row>
    <row r="58" spans="1:16" ht="31.2">
      <c r="A58" s="1" t="s">
        <v>100</v>
      </c>
      <c r="B58" s="2" t="s">
        <v>60</v>
      </c>
      <c r="C58" s="5" t="s">
        <v>101</v>
      </c>
      <c r="D58" s="5" t="s">
        <v>102</v>
      </c>
      <c r="E58" s="5" t="str">
        <f t="shared" si="0"/>
        <v>NOTEBOOKAPPLEMacBook Pro(2023), Apple M2 Pro chip with 12-core CPU and 19-core GPU16-inch</v>
      </c>
      <c r="F58" s="10">
        <v>313.5</v>
      </c>
      <c r="G58" s="11">
        <v>0.74</v>
      </c>
      <c r="H58" s="11">
        <v>0.01</v>
      </c>
      <c r="I58" s="11">
        <v>0.25</v>
      </c>
      <c r="J58" s="11">
        <v>0.01</v>
      </c>
      <c r="K58" s="8">
        <f t="shared" si="1"/>
        <v>231.99</v>
      </c>
      <c r="L58" s="8">
        <f t="shared" si="2"/>
        <v>3.1350000000000002</v>
      </c>
      <c r="M58" s="8">
        <f t="shared" si="3"/>
        <v>78.375</v>
      </c>
      <c r="N58" s="8">
        <f t="shared" si="4"/>
        <v>3.1350000000000002</v>
      </c>
      <c r="O58" s="8">
        <v>2.2000000000000002</v>
      </c>
      <c r="P58" s="17" t="s">
        <v>103</v>
      </c>
    </row>
    <row r="59" spans="1:16" ht="31.2">
      <c r="A59" s="1" t="s">
        <v>100</v>
      </c>
      <c r="B59" s="2" t="s">
        <v>60</v>
      </c>
      <c r="C59" s="5" t="s">
        <v>101</v>
      </c>
      <c r="D59" s="5" t="s">
        <v>104</v>
      </c>
      <c r="E59" s="5" t="str">
        <f t="shared" si="0"/>
        <v>NOTEBOOKAPPLEMacBook Pro(2023), Apple M2 Max chip with 12-core CPU and 38-core GPU16-inch</v>
      </c>
      <c r="F59" s="10">
        <v>356</v>
      </c>
      <c r="G59" s="11">
        <v>0.74</v>
      </c>
      <c r="H59" s="11">
        <v>0.01</v>
      </c>
      <c r="I59" s="11">
        <v>0.25</v>
      </c>
      <c r="J59" s="11">
        <v>0.01</v>
      </c>
      <c r="K59" s="8">
        <f t="shared" si="1"/>
        <v>263.44</v>
      </c>
      <c r="L59" s="8">
        <f t="shared" si="2"/>
        <v>3.56</v>
      </c>
      <c r="M59" s="8">
        <f t="shared" si="3"/>
        <v>89</v>
      </c>
      <c r="N59" s="8">
        <f t="shared" si="4"/>
        <v>3.56</v>
      </c>
      <c r="O59" s="8">
        <v>2.2000000000000002</v>
      </c>
      <c r="P59" s="17" t="s">
        <v>103</v>
      </c>
    </row>
    <row r="60" spans="1:16" ht="31.2">
      <c r="A60" s="1" t="s">
        <v>100</v>
      </c>
      <c r="B60" s="2" t="s">
        <v>60</v>
      </c>
      <c r="C60" s="5" t="s">
        <v>101</v>
      </c>
      <c r="D60" s="5" t="s">
        <v>105</v>
      </c>
      <c r="E60" s="5" t="str">
        <f t="shared" si="0"/>
        <v>NOTEBOOKAPPLEMacBook Pro(2023), Apple M2 Pro chip with 10-core CPU and 16-core GPU14-inch</v>
      </c>
      <c r="F60" s="10">
        <v>243</v>
      </c>
      <c r="G60" s="11">
        <v>0.79</v>
      </c>
      <c r="H60" s="11">
        <v>0.01</v>
      </c>
      <c r="I60" s="11">
        <v>0.2</v>
      </c>
      <c r="J60" s="11">
        <v>0.01</v>
      </c>
      <c r="K60" s="8">
        <f t="shared" si="1"/>
        <v>191.97</v>
      </c>
      <c r="L60" s="8">
        <f t="shared" si="2"/>
        <v>2.4300000000000002</v>
      </c>
      <c r="M60" s="8">
        <f t="shared" si="3"/>
        <v>48.6</v>
      </c>
      <c r="N60" s="8">
        <f t="shared" si="4"/>
        <v>2.4300000000000002</v>
      </c>
      <c r="O60" s="8">
        <v>1.6</v>
      </c>
      <c r="P60" s="17" t="s">
        <v>106</v>
      </c>
    </row>
    <row r="61" spans="1:16" ht="31.2">
      <c r="A61" s="1" t="s">
        <v>100</v>
      </c>
      <c r="B61" s="2" t="s">
        <v>60</v>
      </c>
      <c r="C61" s="5" t="s">
        <v>101</v>
      </c>
      <c r="D61" s="5" t="s">
        <v>107</v>
      </c>
      <c r="E61" s="5" t="str">
        <f t="shared" si="0"/>
        <v>NOTEBOOKAPPLEMacBook Pro(2023), Apple M2 Pro chip with 12-core CPU and 19-core GPU14-inch</v>
      </c>
      <c r="F61" s="10">
        <v>272</v>
      </c>
      <c r="G61" s="11">
        <v>0.79</v>
      </c>
      <c r="H61" s="11">
        <v>0.01</v>
      </c>
      <c r="I61" s="11">
        <v>0.2</v>
      </c>
      <c r="J61" s="11">
        <v>0.01</v>
      </c>
      <c r="K61" s="8">
        <f t="shared" si="1"/>
        <v>214.88</v>
      </c>
      <c r="L61" s="8">
        <f t="shared" si="2"/>
        <v>2.72</v>
      </c>
      <c r="M61" s="8">
        <f t="shared" si="3"/>
        <v>54.400000000000006</v>
      </c>
      <c r="N61" s="8">
        <f t="shared" si="4"/>
        <v>2.72</v>
      </c>
      <c r="O61" s="8">
        <v>1.6</v>
      </c>
      <c r="P61" s="17" t="s">
        <v>106</v>
      </c>
    </row>
    <row r="62" spans="1:16" ht="31.2">
      <c r="A62" s="1" t="s">
        <v>100</v>
      </c>
      <c r="B62" s="2" t="s">
        <v>60</v>
      </c>
      <c r="C62" s="5" t="s">
        <v>101</v>
      </c>
      <c r="D62" s="5" t="s">
        <v>108</v>
      </c>
      <c r="E62" s="5" t="str">
        <f t="shared" si="0"/>
        <v>NOTEBOOKAPPLEMacBook Pro(2023), Apple M2 Max chip with 12-core CPU and 30-core GPU14-inch</v>
      </c>
      <c r="F62" s="10">
        <v>301</v>
      </c>
      <c r="G62" s="11">
        <v>0.79</v>
      </c>
      <c r="H62" s="11">
        <v>0.01</v>
      </c>
      <c r="I62" s="11">
        <v>0.2</v>
      </c>
      <c r="J62" s="11">
        <v>0.01</v>
      </c>
      <c r="K62" s="8">
        <f t="shared" si="1"/>
        <v>237.79000000000002</v>
      </c>
      <c r="L62" s="8">
        <f t="shared" si="2"/>
        <v>3.0100000000000002</v>
      </c>
      <c r="M62" s="8">
        <f t="shared" si="3"/>
        <v>60.2</v>
      </c>
      <c r="N62" s="8">
        <f t="shared" si="4"/>
        <v>3.0100000000000002</v>
      </c>
      <c r="O62" s="8">
        <v>1.6</v>
      </c>
      <c r="P62" s="17" t="s">
        <v>106</v>
      </c>
    </row>
    <row r="63" spans="1:16" ht="15.6">
      <c r="A63" s="1" t="s">
        <v>100</v>
      </c>
      <c r="B63" s="2" t="s">
        <v>60</v>
      </c>
      <c r="C63" s="5" t="s">
        <v>101</v>
      </c>
      <c r="D63" s="5" t="s">
        <v>109</v>
      </c>
      <c r="E63" s="5" t="str">
        <f t="shared" si="0"/>
        <v>NOTEBOOKAPPLEMacBook Pro(2022), Apple M2 chip13-inch</v>
      </c>
      <c r="F63" s="10">
        <v>182</v>
      </c>
      <c r="G63" s="11">
        <v>0.73</v>
      </c>
      <c r="H63" s="11">
        <v>0.05</v>
      </c>
      <c r="I63" s="11">
        <v>0.22</v>
      </c>
      <c r="J63" s="11">
        <v>0.01</v>
      </c>
      <c r="K63" s="8">
        <f t="shared" si="1"/>
        <v>132.85999999999999</v>
      </c>
      <c r="L63" s="8">
        <f t="shared" si="2"/>
        <v>9.1</v>
      </c>
      <c r="M63" s="8">
        <f t="shared" si="3"/>
        <v>40.04</v>
      </c>
      <c r="N63" s="8">
        <f t="shared" si="4"/>
        <v>1.82</v>
      </c>
      <c r="O63" s="8">
        <v>1.4</v>
      </c>
      <c r="P63" s="17" t="s">
        <v>106</v>
      </c>
    </row>
    <row r="64" spans="1:16" ht="15.6">
      <c r="A64" s="1" t="s">
        <v>100</v>
      </c>
      <c r="B64" s="2" t="s">
        <v>60</v>
      </c>
      <c r="C64" s="5" t="s">
        <v>110</v>
      </c>
      <c r="D64" s="5" t="s">
        <v>109</v>
      </c>
      <c r="E64" s="5" t="str">
        <f t="shared" si="0"/>
        <v>NOTEBOOKAPPLEMacBook Air(2022), Apple M2 chip13-inch</v>
      </c>
      <c r="F64" s="10">
        <v>171</v>
      </c>
      <c r="G64" s="11">
        <v>0.69</v>
      </c>
      <c r="H64" s="11">
        <v>0.08</v>
      </c>
      <c r="I64" s="11">
        <v>0.22</v>
      </c>
      <c r="J64" s="11">
        <v>0.01</v>
      </c>
      <c r="K64" s="8">
        <f t="shared" si="1"/>
        <v>117.99</v>
      </c>
      <c r="L64" s="8">
        <f t="shared" si="2"/>
        <v>13.68</v>
      </c>
      <c r="M64" s="8">
        <f t="shared" si="3"/>
        <v>37.619999999999997</v>
      </c>
      <c r="N64" s="8">
        <f t="shared" si="4"/>
        <v>1.71</v>
      </c>
      <c r="O64" s="8">
        <v>1.24</v>
      </c>
      <c r="P64" s="17" t="s">
        <v>106</v>
      </c>
    </row>
    <row r="65" spans="1:16" ht="15.6">
      <c r="A65" s="1" t="s">
        <v>100</v>
      </c>
      <c r="B65" s="2" t="s">
        <v>60</v>
      </c>
      <c r="C65" s="5" t="s">
        <v>110</v>
      </c>
      <c r="D65" s="5" t="s">
        <v>111</v>
      </c>
      <c r="E65" s="5" t="str">
        <f t="shared" si="0"/>
        <v>NOTEBOOKAPPLEMacBook Air(2020), Apple M1 chip13-inch</v>
      </c>
      <c r="F65" s="10">
        <v>181</v>
      </c>
      <c r="G65" s="11">
        <v>0.69</v>
      </c>
      <c r="H65" s="11">
        <v>0.08</v>
      </c>
      <c r="I65" s="11">
        <v>0.22</v>
      </c>
      <c r="J65" s="11">
        <v>0.01</v>
      </c>
      <c r="K65" s="8">
        <f t="shared" si="1"/>
        <v>124.88999999999999</v>
      </c>
      <c r="L65" s="8">
        <f t="shared" si="2"/>
        <v>14.48</v>
      </c>
      <c r="M65" s="8">
        <f t="shared" si="3"/>
        <v>39.82</v>
      </c>
      <c r="N65" s="8">
        <f t="shared" si="4"/>
        <v>1.81</v>
      </c>
      <c r="O65" s="8">
        <v>1.29</v>
      </c>
      <c r="P65" s="17" t="s">
        <v>112</v>
      </c>
    </row>
    <row r="66" spans="1:16" ht="15.6">
      <c r="A66" s="1" t="s">
        <v>100</v>
      </c>
      <c r="B66" s="2" t="s">
        <v>20</v>
      </c>
      <c r="C66" s="3" t="s">
        <v>113</v>
      </c>
      <c r="D66" s="5" t="s">
        <v>114</v>
      </c>
      <c r="E66" s="5" t="str">
        <f t="shared" ref="E66:E112" si="5">A66&amp;B66&amp;C66&amp;D66</f>
        <v>NOTEBOOKDELLInspiron 15 353015,6 POL</v>
      </c>
      <c r="F66" s="10">
        <v>288</v>
      </c>
      <c r="G66" s="11">
        <v>0.82099999999999995</v>
      </c>
      <c r="H66" s="11">
        <v>4.2999999999999997E-2</v>
      </c>
      <c r="I66" s="11">
        <v>0.13</v>
      </c>
      <c r="J66" s="11">
        <v>5.0000000000000001E-3</v>
      </c>
      <c r="K66" s="8">
        <f t="shared" si="1"/>
        <v>236.44799999999998</v>
      </c>
      <c r="L66" s="8">
        <f t="shared" si="2"/>
        <v>12.383999999999999</v>
      </c>
      <c r="M66" s="8">
        <f t="shared" si="3"/>
        <v>37.44</v>
      </c>
      <c r="N66" s="8">
        <f t="shared" si="4"/>
        <v>1.44</v>
      </c>
      <c r="O66" s="8">
        <v>1.8</v>
      </c>
      <c r="P66" s="17" t="s">
        <v>115</v>
      </c>
    </row>
    <row r="67" spans="1:16" ht="15.6">
      <c r="A67" s="1" t="s">
        <v>100</v>
      </c>
      <c r="B67" s="2" t="s">
        <v>20</v>
      </c>
      <c r="C67" s="3" t="s">
        <v>116</v>
      </c>
      <c r="D67" s="5" t="s">
        <v>114</v>
      </c>
      <c r="E67" s="5" t="str">
        <f t="shared" si="5"/>
        <v>NOTEBOOKDELLInspiron 15 353515,6 POL</v>
      </c>
      <c r="F67" s="10">
        <v>295</v>
      </c>
      <c r="G67" s="11">
        <v>0.81299999999999994</v>
      </c>
      <c r="H67" s="11">
        <v>4.2000000000000003E-2</v>
      </c>
      <c r="I67" s="11">
        <v>0.13900000000000001</v>
      </c>
      <c r="J67" s="11">
        <v>5.0000000000000001E-3</v>
      </c>
      <c r="K67" s="8">
        <f t="shared" ref="K67:K116" si="6">G67*F67</f>
        <v>239.83499999999998</v>
      </c>
      <c r="L67" s="8">
        <f t="shared" ref="L67:L116" si="7">H67*F67</f>
        <v>12.39</v>
      </c>
      <c r="M67" s="8">
        <f t="shared" ref="M67:M116" si="8">$F67*I67</f>
        <v>41.005000000000003</v>
      </c>
      <c r="N67" s="8">
        <f t="shared" ref="N67:N116" si="9">$F67*J67</f>
        <v>1.4750000000000001</v>
      </c>
      <c r="O67" s="8">
        <v>1.8</v>
      </c>
      <c r="P67" s="17" t="s">
        <v>117</v>
      </c>
    </row>
    <row r="68" spans="1:16" ht="15.6">
      <c r="A68" s="1" t="s">
        <v>100</v>
      </c>
      <c r="B68" s="2" t="s">
        <v>20</v>
      </c>
      <c r="C68" s="3" t="s">
        <v>118</v>
      </c>
      <c r="D68" s="5" t="s">
        <v>114</v>
      </c>
      <c r="E68" s="5" t="str">
        <f t="shared" si="5"/>
        <v>NOTEBOOKDELLInspiron 16 563515,6 POL</v>
      </c>
      <c r="F68" s="10">
        <v>374</v>
      </c>
      <c r="G68" s="11">
        <v>0.88100000000000001</v>
      </c>
      <c r="H68" s="11">
        <v>3.5000000000000003E-2</v>
      </c>
      <c r="I68" s="11">
        <v>7.9000000000000001E-2</v>
      </c>
      <c r="J68" s="11">
        <v>4.0000000000000001E-3</v>
      </c>
      <c r="K68" s="8">
        <f t="shared" si="6"/>
        <v>329.49400000000003</v>
      </c>
      <c r="L68" s="8">
        <f t="shared" si="7"/>
        <v>13.090000000000002</v>
      </c>
      <c r="M68" s="8">
        <f t="shared" si="8"/>
        <v>29.545999999999999</v>
      </c>
      <c r="N68" s="8">
        <f t="shared" si="9"/>
        <v>1.496</v>
      </c>
      <c r="O68" s="8">
        <v>2</v>
      </c>
      <c r="P68" s="17" t="s">
        <v>119</v>
      </c>
    </row>
    <row r="69" spans="1:16" ht="15.6">
      <c r="A69" s="1" t="s">
        <v>100</v>
      </c>
      <c r="B69" s="2" t="s">
        <v>20</v>
      </c>
      <c r="C69" s="5" t="s">
        <v>120</v>
      </c>
      <c r="D69" s="5" t="s">
        <v>121</v>
      </c>
      <c r="E69" s="5" t="str">
        <f t="shared" si="5"/>
        <v>NOTEBOOKDELLLATITUDE 334013,3 POL</v>
      </c>
      <c r="F69" s="10">
        <v>313</v>
      </c>
      <c r="G69" s="11">
        <v>0.876</v>
      </c>
      <c r="H69" s="11">
        <v>0.03</v>
      </c>
      <c r="I69" s="11">
        <v>0.09</v>
      </c>
      <c r="J69" s="11">
        <v>4.0000000000000001E-3</v>
      </c>
      <c r="K69" s="8">
        <f t="shared" si="6"/>
        <v>274.18799999999999</v>
      </c>
      <c r="L69" s="8">
        <f t="shared" si="7"/>
        <v>9.3899999999999988</v>
      </c>
      <c r="M69" s="8">
        <f t="shared" si="8"/>
        <v>28.169999999999998</v>
      </c>
      <c r="N69" s="8">
        <f t="shared" si="9"/>
        <v>1.252</v>
      </c>
      <c r="O69" s="8">
        <v>1.5</v>
      </c>
      <c r="P69" s="17" t="s">
        <v>122</v>
      </c>
    </row>
    <row r="70" spans="1:16" ht="15.6">
      <c r="A70" s="1" t="s">
        <v>100</v>
      </c>
      <c r="B70" s="2" t="s">
        <v>20</v>
      </c>
      <c r="C70" s="5" t="s">
        <v>123</v>
      </c>
      <c r="D70" s="5"/>
      <c r="E70" s="5" t="str">
        <f t="shared" si="5"/>
        <v>NOTEBOOKDELLLATITUDE 3420</v>
      </c>
      <c r="F70" s="10">
        <v>315</v>
      </c>
      <c r="G70" s="11">
        <v>0.81</v>
      </c>
      <c r="H70" s="11">
        <v>0.153</v>
      </c>
      <c r="I70" s="11">
        <v>3.5000000000000003E-2</v>
      </c>
      <c r="J70" s="11">
        <v>2E-3</v>
      </c>
      <c r="K70" s="8">
        <f t="shared" si="6"/>
        <v>255.15</v>
      </c>
      <c r="L70" s="8">
        <f t="shared" si="7"/>
        <v>48.195</v>
      </c>
      <c r="M70" s="8">
        <f t="shared" si="8"/>
        <v>11.025</v>
      </c>
      <c r="N70" s="8">
        <f t="shared" si="9"/>
        <v>0.63</v>
      </c>
      <c r="O70" s="8">
        <v>1.5</v>
      </c>
      <c r="P70" s="17" t="s">
        <v>124</v>
      </c>
    </row>
    <row r="71" spans="1:16" ht="15.6">
      <c r="A71" s="1" t="s">
        <v>100</v>
      </c>
      <c r="B71" s="2" t="s">
        <v>20</v>
      </c>
      <c r="C71" s="3" t="s">
        <v>125</v>
      </c>
      <c r="D71" s="5" t="s">
        <v>121</v>
      </c>
      <c r="E71" s="5" t="str">
        <f t="shared" si="5"/>
        <v>NOTEBOOKDELLLATITUDE 5340 2-in-113,3 POL</v>
      </c>
      <c r="F71" s="10">
        <v>322</v>
      </c>
      <c r="G71" s="11">
        <v>0.872</v>
      </c>
      <c r="H71" s="11">
        <v>3.1E-2</v>
      </c>
      <c r="I71" s="11">
        <v>9.2999999999999999E-2</v>
      </c>
      <c r="J71" s="11">
        <v>4.0000000000000001E-3</v>
      </c>
      <c r="K71" s="8">
        <f t="shared" si="6"/>
        <v>280.78399999999999</v>
      </c>
      <c r="L71" s="8">
        <f t="shared" si="7"/>
        <v>9.9819999999999993</v>
      </c>
      <c r="M71" s="8">
        <f t="shared" si="8"/>
        <v>29.946000000000002</v>
      </c>
      <c r="N71" s="8">
        <f t="shared" si="9"/>
        <v>1.288</v>
      </c>
      <c r="O71" s="8">
        <v>1.4</v>
      </c>
      <c r="P71" s="17" t="s">
        <v>126</v>
      </c>
    </row>
    <row r="72" spans="1:16" ht="15.6">
      <c r="A72" s="1" t="s">
        <v>100</v>
      </c>
      <c r="B72" s="2" t="s">
        <v>20</v>
      </c>
      <c r="C72" s="5" t="s">
        <v>127</v>
      </c>
      <c r="D72" s="5"/>
      <c r="E72" s="5" t="str">
        <f t="shared" si="5"/>
        <v>NOTEBOOKDELLLATITUDE 5430</v>
      </c>
      <c r="F72" s="10">
        <v>301</v>
      </c>
      <c r="G72" s="11">
        <v>0.80600000000000005</v>
      </c>
      <c r="H72" s="11">
        <v>0.16</v>
      </c>
      <c r="I72" s="11">
        <v>0.03</v>
      </c>
      <c r="J72" s="11">
        <v>4.0000000000000001E-3</v>
      </c>
      <c r="K72" s="8">
        <f t="shared" si="6"/>
        <v>242.60600000000002</v>
      </c>
      <c r="L72" s="8">
        <f t="shared" si="7"/>
        <v>48.160000000000004</v>
      </c>
      <c r="M72" s="8">
        <f t="shared" si="8"/>
        <v>9.0299999999999994</v>
      </c>
      <c r="N72" s="8">
        <f t="shared" si="9"/>
        <v>1.204</v>
      </c>
      <c r="O72" s="8">
        <v>1.5</v>
      </c>
      <c r="P72" s="17" t="s">
        <v>128</v>
      </c>
    </row>
    <row r="73" spans="1:16" ht="15.6">
      <c r="A73" s="1" t="s">
        <v>100</v>
      </c>
      <c r="B73" s="2" t="s">
        <v>20</v>
      </c>
      <c r="C73" s="5" t="s">
        <v>129</v>
      </c>
      <c r="D73" s="5" t="s">
        <v>130</v>
      </c>
      <c r="E73" s="5" t="str">
        <f t="shared" si="5"/>
        <v>NOTEBOOKDELLLATITUDE 544014 POL</v>
      </c>
      <c r="F73" s="10">
        <v>290</v>
      </c>
      <c r="G73" s="11">
        <v>0.83</v>
      </c>
      <c r="H73" s="11">
        <v>3.5999999999999997E-2</v>
      </c>
      <c r="I73" s="11">
        <v>0.13</v>
      </c>
      <c r="J73" s="11">
        <v>5.0000000000000001E-3</v>
      </c>
      <c r="K73" s="8">
        <f t="shared" si="6"/>
        <v>240.7</v>
      </c>
      <c r="L73" s="8">
        <f t="shared" si="7"/>
        <v>10.44</v>
      </c>
      <c r="M73" s="8">
        <f t="shared" si="8"/>
        <v>37.700000000000003</v>
      </c>
      <c r="N73" s="8">
        <f t="shared" si="9"/>
        <v>1.45</v>
      </c>
      <c r="O73" s="8">
        <v>1.5</v>
      </c>
      <c r="P73" s="17" t="s">
        <v>131</v>
      </c>
    </row>
    <row r="74" spans="1:16" ht="15.6">
      <c r="A74" s="1" t="s">
        <v>100</v>
      </c>
      <c r="B74" s="2" t="s">
        <v>20</v>
      </c>
      <c r="C74" s="5" t="s">
        <v>132</v>
      </c>
      <c r="D74" s="5" t="s">
        <v>130</v>
      </c>
      <c r="E74" s="5" t="str">
        <f t="shared" si="5"/>
        <v>NOTEBOOKDELLLATITUDE 744014 POL</v>
      </c>
      <c r="F74" s="10">
        <v>285</v>
      </c>
      <c r="G74" s="11">
        <v>0.84299999999999997</v>
      </c>
      <c r="H74" s="11">
        <v>3.5999999999999997E-2</v>
      </c>
      <c r="I74" s="11">
        <v>0.11700000000000001</v>
      </c>
      <c r="J74" s="11">
        <v>4.0000000000000001E-3</v>
      </c>
      <c r="K74" s="8">
        <f t="shared" si="6"/>
        <v>240.255</v>
      </c>
      <c r="L74" s="8">
        <f t="shared" si="7"/>
        <v>10.26</v>
      </c>
      <c r="M74" s="8">
        <f t="shared" si="8"/>
        <v>33.344999999999999</v>
      </c>
      <c r="N74" s="8">
        <f t="shared" si="9"/>
        <v>1.1400000000000001</v>
      </c>
      <c r="O74" s="8">
        <v>1.4</v>
      </c>
      <c r="P74" s="17" t="s">
        <v>133</v>
      </c>
    </row>
    <row r="75" spans="1:16" ht="15.6">
      <c r="A75" s="1" t="s">
        <v>100</v>
      </c>
      <c r="B75" s="2" t="s">
        <v>20</v>
      </c>
      <c r="C75" s="5" t="s">
        <v>134</v>
      </c>
      <c r="D75" s="5"/>
      <c r="E75" s="5" t="str">
        <f t="shared" si="5"/>
        <v>NOTEBOOKDELLLATITUDE 7640</v>
      </c>
      <c r="F75" s="10">
        <v>349</v>
      </c>
      <c r="G75" s="11">
        <v>0.86299999999999999</v>
      </c>
      <c r="H75" s="11">
        <v>3.9E-2</v>
      </c>
      <c r="I75" s="11">
        <v>9.2999999999999999E-2</v>
      </c>
      <c r="J75" s="11">
        <v>5.0000000000000001E-3</v>
      </c>
      <c r="K75" s="8">
        <f t="shared" si="6"/>
        <v>301.18700000000001</v>
      </c>
      <c r="L75" s="8">
        <f t="shared" si="7"/>
        <v>13.611000000000001</v>
      </c>
      <c r="M75" s="8">
        <f t="shared" si="8"/>
        <v>32.457000000000001</v>
      </c>
      <c r="N75" s="8">
        <f t="shared" si="9"/>
        <v>1.7450000000000001</v>
      </c>
      <c r="O75" s="8">
        <v>1.6</v>
      </c>
      <c r="P75" s="17" t="s">
        <v>133</v>
      </c>
    </row>
    <row r="76" spans="1:16" ht="15.6">
      <c r="A76" s="1" t="s">
        <v>100</v>
      </c>
      <c r="B76" s="2" t="s">
        <v>20</v>
      </c>
      <c r="C76" s="3" t="s">
        <v>135</v>
      </c>
      <c r="D76" s="5" t="s">
        <v>114</v>
      </c>
      <c r="E76" s="5" t="str">
        <f t="shared" si="5"/>
        <v>NOTEBOOKDELLVostro 15 353015,6 POL</v>
      </c>
      <c r="F76" s="10">
        <v>296</v>
      </c>
      <c r="G76" s="11">
        <v>0.83</v>
      </c>
      <c r="H76" s="11">
        <v>4.2000000000000003E-2</v>
      </c>
      <c r="I76" s="11">
        <v>0.123</v>
      </c>
      <c r="J76" s="11">
        <v>5.0000000000000001E-3</v>
      </c>
      <c r="K76" s="8">
        <f t="shared" si="6"/>
        <v>245.67999999999998</v>
      </c>
      <c r="L76" s="8">
        <f t="shared" si="7"/>
        <v>12.432</v>
      </c>
      <c r="M76" s="8">
        <f t="shared" si="8"/>
        <v>36.408000000000001</v>
      </c>
      <c r="N76" s="8">
        <f t="shared" si="9"/>
        <v>1.48</v>
      </c>
      <c r="O76" s="8">
        <v>1.8</v>
      </c>
      <c r="P76" s="17" t="s">
        <v>136</v>
      </c>
    </row>
    <row r="77" spans="1:16" ht="15.6">
      <c r="A77" s="1" t="s">
        <v>100</v>
      </c>
      <c r="B77" s="2" t="s">
        <v>20</v>
      </c>
      <c r="C77" s="3" t="s">
        <v>137</v>
      </c>
      <c r="D77" s="5" t="s">
        <v>114</v>
      </c>
      <c r="E77" s="5" t="str">
        <f t="shared" si="5"/>
        <v>NOTEBOOKDELLVostro 15 353515,6 POL</v>
      </c>
      <c r="F77" s="10">
        <v>296</v>
      </c>
      <c r="G77" s="11">
        <v>0.81399999999999995</v>
      </c>
      <c r="H77" s="11">
        <v>4.2000000000000003E-2</v>
      </c>
      <c r="I77" s="11">
        <v>0.13900000000000001</v>
      </c>
      <c r="J77" s="11">
        <v>5.0000000000000001E-3</v>
      </c>
      <c r="K77" s="8">
        <f t="shared" si="6"/>
        <v>240.94399999999999</v>
      </c>
      <c r="L77" s="8">
        <f t="shared" si="7"/>
        <v>12.432</v>
      </c>
      <c r="M77" s="8">
        <f t="shared" si="8"/>
        <v>41.144000000000005</v>
      </c>
      <c r="N77" s="8">
        <f t="shared" si="9"/>
        <v>1.48</v>
      </c>
      <c r="O77" s="8">
        <v>1.8</v>
      </c>
      <c r="P77" s="17" t="s">
        <v>138</v>
      </c>
    </row>
    <row r="78" spans="1:16" ht="31.2">
      <c r="A78" s="1" t="s">
        <v>100</v>
      </c>
      <c r="B78" s="2" t="s">
        <v>48</v>
      </c>
      <c r="C78" s="5" t="s">
        <v>139</v>
      </c>
      <c r="D78" s="5"/>
      <c r="E78" s="5" t="str">
        <f t="shared" si="5"/>
        <v>NOTEBOOKHP250 G9 (Processador Intel® Core™ i5 da 12ª geração)</v>
      </c>
      <c r="F78" s="10">
        <v>170</v>
      </c>
      <c r="G78" s="11">
        <v>0.73</v>
      </c>
      <c r="H78" s="12">
        <v>0.08</v>
      </c>
      <c r="I78" s="12">
        <v>0.18</v>
      </c>
      <c r="J78" s="12">
        <v>0.01</v>
      </c>
      <c r="K78" s="8">
        <f t="shared" si="6"/>
        <v>124.1</v>
      </c>
      <c r="L78" s="8">
        <f t="shared" si="7"/>
        <v>13.6</v>
      </c>
      <c r="M78" s="8">
        <f t="shared" si="8"/>
        <v>30.599999999999998</v>
      </c>
      <c r="N78" s="8">
        <f t="shared" si="9"/>
        <v>1.7</v>
      </c>
      <c r="O78" s="8">
        <v>1.74</v>
      </c>
      <c r="P78" s="17" t="s">
        <v>140</v>
      </c>
    </row>
    <row r="79" spans="1:16" ht="31.2">
      <c r="A79" s="1" t="s">
        <v>100</v>
      </c>
      <c r="B79" s="2" t="s">
        <v>48</v>
      </c>
      <c r="C79" s="5" t="s">
        <v>141</v>
      </c>
      <c r="D79" s="5" t="s">
        <v>114</v>
      </c>
      <c r="E79" s="5" t="str">
        <f t="shared" si="5"/>
        <v>NOTEBOOKHP256 G9 (Processador Intel® Core™ i5 da 12ª geração)15,6 POL</v>
      </c>
      <c r="F79" s="10">
        <v>170</v>
      </c>
      <c r="G79" s="11">
        <v>0.73</v>
      </c>
      <c r="H79" s="12">
        <v>0.08</v>
      </c>
      <c r="I79" s="12">
        <v>0.18</v>
      </c>
      <c r="J79" s="12">
        <v>0.01</v>
      </c>
      <c r="K79" s="8">
        <f t="shared" si="6"/>
        <v>124.1</v>
      </c>
      <c r="L79" s="8">
        <f t="shared" si="7"/>
        <v>13.6</v>
      </c>
      <c r="M79" s="8">
        <f t="shared" si="8"/>
        <v>30.599999999999998</v>
      </c>
      <c r="N79" s="8">
        <f t="shared" si="9"/>
        <v>1.7</v>
      </c>
      <c r="O79" s="8">
        <v>1.74</v>
      </c>
      <c r="P79" s="17" t="s">
        <v>140</v>
      </c>
    </row>
    <row r="80" spans="1:16" ht="15.6">
      <c r="A80" s="1" t="s">
        <v>100</v>
      </c>
      <c r="B80" s="2" t="s">
        <v>48</v>
      </c>
      <c r="C80" s="5" t="s">
        <v>142</v>
      </c>
      <c r="D80" s="5" t="s">
        <v>143</v>
      </c>
      <c r="E80" s="5" t="str">
        <f t="shared" si="5"/>
        <v>NOTEBOOKHPElite HP Dragonfly G413,5 POL</v>
      </c>
      <c r="F80" s="10">
        <v>304</v>
      </c>
      <c r="G80" s="11">
        <v>0.84</v>
      </c>
      <c r="H80" s="12">
        <v>0.03</v>
      </c>
      <c r="I80" s="12">
        <v>0.13</v>
      </c>
      <c r="J80" s="12">
        <v>0</v>
      </c>
      <c r="K80" s="8">
        <f t="shared" si="6"/>
        <v>255.35999999999999</v>
      </c>
      <c r="L80" s="8">
        <f t="shared" si="7"/>
        <v>9.1199999999999992</v>
      </c>
      <c r="M80" s="8">
        <f t="shared" si="8"/>
        <v>39.520000000000003</v>
      </c>
      <c r="N80" s="8">
        <f t="shared" si="9"/>
        <v>0</v>
      </c>
      <c r="O80" s="8">
        <v>1</v>
      </c>
      <c r="P80" s="17" t="s">
        <v>144</v>
      </c>
    </row>
    <row r="81" spans="1:16" ht="15.6">
      <c r="A81" s="1" t="s">
        <v>100</v>
      </c>
      <c r="B81" s="2" t="s">
        <v>48</v>
      </c>
      <c r="C81" s="5" t="s">
        <v>145</v>
      </c>
      <c r="D81" s="5">
        <v>14</v>
      </c>
      <c r="E81" s="5" t="str">
        <f t="shared" si="5"/>
        <v>NOTEBOOKHPEliteBook HP 640 G914</v>
      </c>
      <c r="F81" s="10">
        <v>170</v>
      </c>
      <c r="G81" s="11">
        <v>0.75</v>
      </c>
      <c r="H81" s="12">
        <v>0.06</v>
      </c>
      <c r="I81" s="12">
        <v>0.18</v>
      </c>
      <c r="J81" s="12">
        <v>0.01</v>
      </c>
      <c r="K81" s="8">
        <f t="shared" si="6"/>
        <v>127.5</v>
      </c>
      <c r="L81" s="8">
        <f t="shared" si="7"/>
        <v>10.199999999999999</v>
      </c>
      <c r="M81" s="8">
        <f t="shared" si="8"/>
        <v>30.599999999999998</v>
      </c>
      <c r="N81" s="8">
        <f t="shared" si="9"/>
        <v>1.7</v>
      </c>
      <c r="O81" s="8">
        <v>1.37</v>
      </c>
      <c r="P81" s="17" t="s">
        <v>146</v>
      </c>
    </row>
    <row r="82" spans="1:16" ht="15.6">
      <c r="A82" s="1" t="s">
        <v>100</v>
      </c>
      <c r="B82" s="2" t="s">
        <v>48</v>
      </c>
      <c r="C82" s="5" t="s">
        <v>147</v>
      </c>
      <c r="D82" s="5" t="s">
        <v>130</v>
      </c>
      <c r="E82" s="5" t="str">
        <f t="shared" si="5"/>
        <v>NOTEBOOKHPEliteBook HP 840 G914 POL</v>
      </c>
      <c r="F82" s="10">
        <v>200</v>
      </c>
      <c r="G82" s="11">
        <v>0.76</v>
      </c>
      <c r="H82" s="12">
        <v>0.05</v>
      </c>
      <c r="I82" s="12">
        <v>0.19</v>
      </c>
      <c r="J82" s="12">
        <v>0</v>
      </c>
      <c r="K82" s="8">
        <f t="shared" si="6"/>
        <v>152</v>
      </c>
      <c r="L82" s="8">
        <f t="shared" si="7"/>
        <v>10</v>
      </c>
      <c r="M82" s="8">
        <f t="shared" si="8"/>
        <v>38</v>
      </c>
      <c r="N82" s="8">
        <f t="shared" si="9"/>
        <v>0</v>
      </c>
      <c r="O82" s="8">
        <v>1.36</v>
      </c>
      <c r="P82" s="17" t="s">
        <v>148</v>
      </c>
    </row>
    <row r="83" spans="1:16" ht="31.2">
      <c r="A83" s="1" t="s">
        <v>100</v>
      </c>
      <c r="B83" s="2" t="s">
        <v>48</v>
      </c>
      <c r="C83" s="5" t="s">
        <v>149</v>
      </c>
      <c r="D83" s="5" t="s">
        <v>130</v>
      </c>
      <c r="E83" s="5" t="str">
        <f t="shared" si="5"/>
        <v>NOTEBOOKHPProBook HP440 G9 (Processador Intel® Core™ i7 de 13ª geração)14 POL</v>
      </c>
      <c r="F83" s="10">
        <v>167</v>
      </c>
      <c r="G83" s="11">
        <v>0.76</v>
      </c>
      <c r="H83" s="12">
        <v>0.06</v>
      </c>
      <c r="I83" s="12">
        <v>0.18</v>
      </c>
      <c r="J83" s="12">
        <v>0</v>
      </c>
      <c r="K83" s="8">
        <f t="shared" si="6"/>
        <v>126.92</v>
      </c>
      <c r="L83" s="8">
        <f t="shared" si="7"/>
        <v>10.02</v>
      </c>
      <c r="M83" s="8">
        <f t="shared" si="8"/>
        <v>30.06</v>
      </c>
      <c r="N83" s="8">
        <f t="shared" si="9"/>
        <v>0</v>
      </c>
      <c r="O83" s="8">
        <v>1.38</v>
      </c>
      <c r="P83" s="17" t="s">
        <v>150</v>
      </c>
    </row>
    <row r="84" spans="1:16" ht="15.6">
      <c r="A84" s="1" t="s">
        <v>100</v>
      </c>
      <c r="B84" s="2" t="s">
        <v>48</v>
      </c>
      <c r="C84" s="5" t="s">
        <v>151</v>
      </c>
      <c r="D84" s="5" t="s">
        <v>114</v>
      </c>
      <c r="E84" s="5" t="str">
        <f t="shared" si="5"/>
        <v>NOTEBOOKHPProBook HP445 G915,6 POL</v>
      </c>
      <c r="F84" s="10">
        <v>160</v>
      </c>
      <c r="G84" s="11">
        <v>0.76</v>
      </c>
      <c r="H84" s="12">
        <v>0.08</v>
      </c>
      <c r="I84" s="12">
        <v>0.16</v>
      </c>
      <c r="J84" s="12">
        <v>0</v>
      </c>
      <c r="K84" s="8">
        <f t="shared" si="6"/>
        <v>121.6</v>
      </c>
      <c r="L84" s="8">
        <f t="shared" si="7"/>
        <v>12.8</v>
      </c>
      <c r="M84" s="8">
        <f t="shared" si="8"/>
        <v>25.6</v>
      </c>
      <c r="N84" s="8">
        <f t="shared" si="9"/>
        <v>0</v>
      </c>
      <c r="O84" s="8">
        <v>1.74</v>
      </c>
      <c r="P84" s="17" t="s">
        <v>152</v>
      </c>
    </row>
    <row r="85" spans="1:16" ht="15.6">
      <c r="A85" s="1" t="s">
        <v>100</v>
      </c>
      <c r="B85" s="2" t="s">
        <v>48</v>
      </c>
      <c r="C85" s="3" t="s">
        <v>153</v>
      </c>
      <c r="D85" s="5" t="s">
        <v>130</v>
      </c>
      <c r="E85" s="5" t="str">
        <f t="shared" si="5"/>
        <v>NOTEBOOKHPZBook Firefly 1414 POL</v>
      </c>
      <c r="F85" s="10">
        <v>230</v>
      </c>
      <c r="G85" s="11">
        <v>0.79</v>
      </c>
      <c r="H85" s="12">
        <v>0.05</v>
      </c>
      <c r="I85" s="12">
        <v>0.16</v>
      </c>
      <c r="J85" s="12">
        <v>0</v>
      </c>
      <c r="K85" s="8">
        <f t="shared" si="6"/>
        <v>181.70000000000002</v>
      </c>
      <c r="L85" s="8">
        <f t="shared" si="7"/>
        <v>11.5</v>
      </c>
      <c r="M85" s="8">
        <f t="shared" si="8"/>
        <v>36.800000000000004</v>
      </c>
      <c r="N85" s="8">
        <f t="shared" si="9"/>
        <v>0</v>
      </c>
      <c r="O85" s="8">
        <v>1.41</v>
      </c>
      <c r="P85" s="17" t="s">
        <v>154</v>
      </c>
    </row>
    <row r="86" spans="1:16" ht="15.6">
      <c r="A86" s="1" t="s">
        <v>100</v>
      </c>
      <c r="B86" s="2" t="s">
        <v>54</v>
      </c>
      <c r="C86" s="5" t="s">
        <v>155</v>
      </c>
      <c r="D86" s="5"/>
      <c r="E86" s="5" t="str">
        <f t="shared" si="5"/>
        <v>NOTEBOOKLENOVOE14</v>
      </c>
      <c r="F86" s="10">
        <v>415</v>
      </c>
      <c r="G86" s="11">
        <f>1-H86-I86-J86</f>
        <v>0.83499999999999996</v>
      </c>
      <c r="H86" s="12">
        <v>0.04</v>
      </c>
      <c r="I86" s="12">
        <v>0.12</v>
      </c>
      <c r="J86" s="12">
        <v>5.0000000000000001E-3</v>
      </c>
      <c r="K86" s="8">
        <f t="shared" si="6"/>
        <v>346.52499999999998</v>
      </c>
      <c r="L86" s="8">
        <f t="shared" si="7"/>
        <v>16.600000000000001</v>
      </c>
      <c r="M86" s="8">
        <f t="shared" si="8"/>
        <v>49.8</v>
      </c>
      <c r="N86" s="8">
        <f t="shared" si="9"/>
        <v>2.0750000000000002</v>
      </c>
      <c r="O86" s="8">
        <v>1.59</v>
      </c>
      <c r="P86" s="17" t="s">
        <v>156</v>
      </c>
    </row>
    <row r="87" spans="1:16" ht="15.6">
      <c r="A87" s="1" t="s">
        <v>100</v>
      </c>
      <c r="B87" s="2" t="s">
        <v>54</v>
      </c>
      <c r="C87" s="5" t="s">
        <v>157</v>
      </c>
      <c r="D87" s="5"/>
      <c r="E87" s="5" t="str">
        <f t="shared" si="5"/>
        <v>NOTEBOOKLENOVOL14</v>
      </c>
      <c r="F87" s="10">
        <v>215</v>
      </c>
      <c r="G87" s="12">
        <v>0.74299999999999999</v>
      </c>
      <c r="H87" s="12">
        <v>5.2999999999999999E-2</v>
      </c>
      <c r="I87" s="12">
        <v>0.19700000000000001</v>
      </c>
      <c r="J87" s="12">
        <v>7.0000000000000001E-3</v>
      </c>
      <c r="K87" s="8">
        <f t="shared" si="6"/>
        <v>159.745</v>
      </c>
      <c r="L87" s="8">
        <f t="shared" si="7"/>
        <v>11.395</v>
      </c>
      <c r="M87" s="8">
        <f t="shared" si="8"/>
        <v>42.355000000000004</v>
      </c>
      <c r="N87" s="8">
        <f t="shared" si="9"/>
        <v>1.5050000000000001</v>
      </c>
      <c r="O87" s="8">
        <v>1.61</v>
      </c>
      <c r="P87" s="17" t="s">
        <v>158</v>
      </c>
    </row>
    <row r="88" spans="1:16" ht="31.2">
      <c r="A88" s="1" t="s">
        <v>100</v>
      </c>
      <c r="B88" s="2" t="s">
        <v>54</v>
      </c>
      <c r="C88" s="5" t="s">
        <v>159</v>
      </c>
      <c r="D88" s="5"/>
      <c r="E88" s="5" t="str">
        <f t="shared" si="5"/>
        <v>NOTEBOOKLENOVOT480</v>
      </c>
      <c r="F88" s="10">
        <v>448</v>
      </c>
      <c r="G88" s="12">
        <f>1-H88-I88-J88</f>
        <v>0.66499999999999992</v>
      </c>
      <c r="H88" s="12">
        <v>0.02</v>
      </c>
      <c r="I88" s="12">
        <v>0.31</v>
      </c>
      <c r="J88" s="12">
        <v>5.0000000000000001E-3</v>
      </c>
      <c r="K88" s="8">
        <f t="shared" si="6"/>
        <v>297.91999999999996</v>
      </c>
      <c r="L88" s="8">
        <f t="shared" si="7"/>
        <v>8.9600000000000009</v>
      </c>
      <c r="M88" s="8">
        <f t="shared" si="8"/>
        <v>138.88</v>
      </c>
      <c r="N88" s="8">
        <f t="shared" si="9"/>
        <v>2.2400000000000002</v>
      </c>
      <c r="O88" s="8">
        <v>1.58</v>
      </c>
      <c r="P88" s="9" t="s">
        <v>160</v>
      </c>
    </row>
    <row r="89" spans="1:16" ht="31.2">
      <c r="A89" s="1" t="s">
        <v>161</v>
      </c>
      <c r="B89" s="2" t="s">
        <v>162</v>
      </c>
      <c r="C89" s="4" t="s">
        <v>163</v>
      </c>
      <c r="D89" s="5"/>
      <c r="E89" s="5" t="str">
        <f t="shared" si="5"/>
        <v>SMARTPHONESAMSUNGA15 5G (128 GB)</v>
      </c>
      <c r="F89" s="10">
        <v>90</v>
      </c>
      <c r="G89" s="12">
        <v>0.56220000000000003</v>
      </c>
      <c r="H89" s="12">
        <v>0.35549999999999998</v>
      </c>
      <c r="I89" s="12">
        <v>4.4000000000000003E-3</v>
      </c>
      <c r="J89" s="12">
        <v>7.7700000000000005E-2</v>
      </c>
      <c r="K89" s="8">
        <f t="shared" si="6"/>
        <v>50.598000000000006</v>
      </c>
      <c r="L89" s="8">
        <f t="shared" si="7"/>
        <v>31.994999999999997</v>
      </c>
      <c r="M89" s="8">
        <f t="shared" si="8"/>
        <v>0.39600000000000002</v>
      </c>
      <c r="N89" s="8">
        <f t="shared" si="9"/>
        <v>6.9930000000000003</v>
      </c>
      <c r="O89" s="8">
        <v>0.2</v>
      </c>
      <c r="P89" s="17" t="s">
        <v>164</v>
      </c>
    </row>
    <row r="90" spans="1:16" ht="31.2">
      <c r="A90" s="1" t="s">
        <v>161</v>
      </c>
      <c r="B90" s="2" t="s">
        <v>162</v>
      </c>
      <c r="C90" s="4" t="s">
        <v>165</v>
      </c>
      <c r="D90" s="5"/>
      <c r="E90" s="5" t="str">
        <f t="shared" si="5"/>
        <v>SMARTPHONESAMSUNGGalaxy A25 5G</v>
      </c>
      <c r="F90" s="10">
        <v>50.6</v>
      </c>
      <c r="G90" s="12">
        <v>0.71930000000000005</v>
      </c>
      <c r="H90" s="12">
        <v>6.3200000000000006E-2</v>
      </c>
      <c r="I90" s="12">
        <v>5.8999999999999999E-3</v>
      </c>
      <c r="J90" s="12">
        <v>0.2114</v>
      </c>
      <c r="K90" s="8">
        <f t="shared" si="6"/>
        <v>36.39658</v>
      </c>
      <c r="L90" s="8">
        <f t="shared" si="7"/>
        <v>3.1979200000000003</v>
      </c>
      <c r="M90" s="8">
        <f t="shared" si="8"/>
        <v>0.29854000000000003</v>
      </c>
      <c r="N90" s="8">
        <f t="shared" si="9"/>
        <v>10.69684</v>
      </c>
      <c r="O90" s="8">
        <v>0.19700000000000001</v>
      </c>
      <c r="P90" s="17" t="s">
        <v>164</v>
      </c>
    </row>
    <row r="91" spans="1:16" ht="31.2">
      <c r="A91" s="1" t="s">
        <v>161</v>
      </c>
      <c r="B91" s="2" t="s">
        <v>162</v>
      </c>
      <c r="C91" s="4" t="s">
        <v>166</v>
      </c>
      <c r="D91" s="5"/>
      <c r="E91" s="5" t="str">
        <f t="shared" si="5"/>
        <v>SMARTPHONESAMSUNGGalaxy A54 5G</v>
      </c>
      <c r="F91" s="10">
        <v>49.2</v>
      </c>
      <c r="G91" s="12">
        <v>0.68899999999999995</v>
      </c>
      <c r="H91" s="12">
        <v>3.4500000000000003E-2</v>
      </c>
      <c r="I91" s="12">
        <v>4.0000000000000001E-3</v>
      </c>
      <c r="J91" s="12">
        <v>0.27229999999999999</v>
      </c>
      <c r="K91" s="8">
        <f t="shared" si="6"/>
        <v>33.898800000000001</v>
      </c>
      <c r="L91" s="8">
        <f t="shared" si="7"/>
        <v>1.6974000000000002</v>
      </c>
      <c r="M91" s="8">
        <f t="shared" si="8"/>
        <v>0.1968</v>
      </c>
      <c r="N91" s="8">
        <f t="shared" si="9"/>
        <v>13.39716</v>
      </c>
      <c r="O91" s="8">
        <v>0.20200000000000001</v>
      </c>
      <c r="P91" s="17" t="s">
        <v>164</v>
      </c>
    </row>
    <row r="92" spans="1:16" ht="31.2">
      <c r="A92" s="1" t="s">
        <v>161</v>
      </c>
      <c r="B92" s="2" t="s">
        <v>162</v>
      </c>
      <c r="C92" s="4" t="s">
        <v>167</v>
      </c>
      <c r="D92" s="5"/>
      <c r="E92" s="5" t="str">
        <f t="shared" si="5"/>
        <v>SMARTPHONESAMSUNGGalaxy A55 5G</v>
      </c>
      <c r="F92" s="10">
        <v>50.6</v>
      </c>
      <c r="G92" s="12">
        <v>0.71899999999999997</v>
      </c>
      <c r="H92" s="12">
        <v>6.3E-2</v>
      </c>
      <c r="I92" s="12">
        <v>5.0000000000000001E-4</v>
      </c>
      <c r="J92" s="12">
        <v>0.2114</v>
      </c>
      <c r="K92" s="8">
        <f t="shared" si="6"/>
        <v>36.381399999999999</v>
      </c>
      <c r="L92" s="8">
        <f t="shared" si="7"/>
        <v>3.1878000000000002</v>
      </c>
      <c r="M92" s="8">
        <f t="shared" si="8"/>
        <v>2.53E-2</v>
      </c>
      <c r="N92" s="8">
        <f t="shared" si="9"/>
        <v>10.69684</v>
      </c>
      <c r="O92" s="8">
        <v>0.21299999999999999</v>
      </c>
      <c r="P92" s="17" t="s">
        <v>164</v>
      </c>
    </row>
    <row r="93" spans="1:16" ht="31.2">
      <c r="A93" s="1" t="s">
        <v>161</v>
      </c>
      <c r="B93" s="2" t="s">
        <v>162</v>
      </c>
      <c r="C93" s="4" t="s">
        <v>168</v>
      </c>
      <c r="D93" s="5"/>
      <c r="E93" s="5" t="str">
        <f t="shared" si="5"/>
        <v>SMARTPHONESAMSUNGGalaxy S23 FE</v>
      </c>
      <c r="F93" s="10">
        <v>47.5</v>
      </c>
      <c r="G93" s="12">
        <v>0.78939999999999999</v>
      </c>
      <c r="H93" s="12">
        <v>3.5700000000000003E-2</v>
      </c>
      <c r="I93" s="12">
        <v>6.3E-3</v>
      </c>
      <c r="J93" s="12">
        <v>0.16839999999999999</v>
      </c>
      <c r="K93" s="8">
        <f t="shared" si="6"/>
        <v>37.496499999999997</v>
      </c>
      <c r="L93" s="8">
        <f t="shared" si="7"/>
        <v>1.6957500000000001</v>
      </c>
      <c r="M93" s="8">
        <f t="shared" si="8"/>
        <v>0.29925000000000002</v>
      </c>
      <c r="N93" s="8">
        <f t="shared" si="9"/>
        <v>7.9989999999999997</v>
      </c>
      <c r="O93" s="8">
        <v>0.20899999999999999</v>
      </c>
      <c r="P93" s="17" t="s">
        <v>164</v>
      </c>
    </row>
    <row r="94" spans="1:16" ht="31.2">
      <c r="A94" s="1" t="s">
        <v>161</v>
      </c>
      <c r="B94" s="2" t="s">
        <v>162</v>
      </c>
      <c r="C94" s="4" t="s">
        <v>169</v>
      </c>
      <c r="D94" s="5"/>
      <c r="E94" s="5" t="str">
        <f t="shared" si="5"/>
        <v>SMARTPHONESAMSUNGGalaxy S23 Ultra 5G</v>
      </c>
      <c r="F94" s="10">
        <v>51.6</v>
      </c>
      <c r="G94" s="12">
        <v>0.72670000000000001</v>
      </c>
      <c r="H94" s="12">
        <v>5.2299999999999999E-2</v>
      </c>
      <c r="I94" s="12">
        <v>5.7999999999999996E-3</v>
      </c>
      <c r="J94" s="12">
        <v>0.21510000000000001</v>
      </c>
      <c r="K94" s="8">
        <f t="shared" si="6"/>
        <v>37.497720000000001</v>
      </c>
      <c r="L94" s="8">
        <f t="shared" si="7"/>
        <v>2.69868</v>
      </c>
      <c r="M94" s="8">
        <f t="shared" si="8"/>
        <v>0.29927999999999999</v>
      </c>
      <c r="N94" s="8">
        <f t="shared" si="9"/>
        <v>11.099160000000001</v>
      </c>
      <c r="O94" s="8">
        <v>0.23400000000000001</v>
      </c>
      <c r="P94" s="17" t="s">
        <v>164</v>
      </c>
    </row>
    <row r="95" spans="1:16" ht="31.2">
      <c r="A95" s="1" t="s">
        <v>161</v>
      </c>
      <c r="B95" s="2" t="s">
        <v>162</v>
      </c>
      <c r="C95" s="4" t="s">
        <v>170</v>
      </c>
      <c r="D95" s="5"/>
      <c r="E95" s="5" t="str">
        <f t="shared" si="5"/>
        <v>SMARTPHONESAMSUNGS23 FE (128 GB)</v>
      </c>
      <c r="F95" s="13">
        <v>51.6</v>
      </c>
      <c r="G95" s="14">
        <v>0.72670000000000001</v>
      </c>
      <c r="H95" s="14">
        <v>5.2299999999999999E-2</v>
      </c>
      <c r="I95" s="14">
        <v>5.7999999999999996E-3</v>
      </c>
      <c r="J95" s="14">
        <v>0.21510000000000001</v>
      </c>
      <c r="K95" s="8">
        <f t="shared" si="6"/>
        <v>37.497720000000001</v>
      </c>
      <c r="L95" s="8">
        <f t="shared" si="7"/>
        <v>2.69868</v>
      </c>
      <c r="M95" s="8">
        <f t="shared" si="8"/>
        <v>0.29927999999999999</v>
      </c>
      <c r="N95" s="8">
        <f t="shared" si="9"/>
        <v>11.099160000000001</v>
      </c>
      <c r="O95" s="8">
        <v>0.20899999999999999</v>
      </c>
      <c r="P95" s="17" t="s">
        <v>164</v>
      </c>
    </row>
    <row r="96" spans="1:16" ht="31.2">
      <c r="A96" s="1" t="s">
        <v>161</v>
      </c>
      <c r="B96" s="2" t="s">
        <v>162</v>
      </c>
      <c r="C96" s="4" t="s">
        <v>171</v>
      </c>
      <c r="D96" s="5"/>
      <c r="E96" s="5" t="str">
        <f t="shared" si="5"/>
        <v>SMARTPHONESAMSUNGS23 FE (256 GB)</v>
      </c>
      <c r="F96" s="10">
        <v>119.5</v>
      </c>
      <c r="G96" s="12">
        <v>0.31380000000000002</v>
      </c>
      <c r="H96" s="12">
        <v>1.4200000000000001E-2</v>
      </c>
      <c r="I96" s="12">
        <v>2.5000000000000001E-3</v>
      </c>
      <c r="J96" s="12">
        <v>6.6900000000000001E-2</v>
      </c>
      <c r="K96" s="8">
        <f t="shared" si="6"/>
        <v>37.499100000000006</v>
      </c>
      <c r="L96" s="8">
        <f t="shared" si="7"/>
        <v>1.6969000000000001</v>
      </c>
      <c r="M96" s="8">
        <f t="shared" si="8"/>
        <v>0.29875000000000002</v>
      </c>
      <c r="N96" s="8">
        <f t="shared" si="9"/>
        <v>7.9945500000000003</v>
      </c>
      <c r="O96" s="8">
        <v>0.20899999999999999</v>
      </c>
      <c r="P96" s="17" t="s">
        <v>164</v>
      </c>
    </row>
    <row r="97" spans="1:16" ht="15.6">
      <c r="A97" s="1" t="s">
        <v>161</v>
      </c>
      <c r="B97" s="2" t="s">
        <v>60</v>
      </c>
      <c r="C97" s="15" t="s">
        <v>172</v>
      </c>
      <c r="D97" s="5"/>
      <c r="E97" s="5" t="str">
        <f t="shared" si="5"/>
        <v xml:space="preserve">SMARTPHONEAPPLEiPhone 14 </v>
      </c>
      <c r="F97" s="10">
        <v>70.333333333333329</v>
      </c>
      <c r="G97" s="12">
        <v>0.78</v>
      </c>
      <c r="H97" s="12">
        <v>0.03</v>
      </c>
      <c r="I97" s="12">
        <v>0.18</v>
      </c>
      <c r="J97" s="12">
        <v>0.01</v>
      </c>
      <c r="K97" s="8">
        <f t="shared" si="6"/>
        <v>54.86</v>
      </c>
      <c r="L97" s="8">
        <f t="shared" si="7"/>
        <v>2.11</v>
      </c>
      <c r="M97" s="8">
        <f t="shared" si="8"/>
        <v>12.659999999999998</v>
      </c>
      <c r="N97" s="8">
        <f t="shared" si="9"/>
        <v>0.70333333333333325</v>
      </c>
      <c r="O97" s="8">
        <v>0.17199999999999999</v>
      </c>
      <c r="P97" s="17" t="s">
        <v>173</v>
      </c>
    </row>
    <row r="98" spans="1:16" ht="15.6">
      <c r="A98" s="1" t="s">
        <v>161</v>
      </c>
      <c r="B98" s="2" t="s">
        <v>60</v>
      </c>
      <c r="C98" s="15" t="s">
        <v>172</v>
      </c>
      <c r="D98" s="5" t="s">
        <v>174</v>
      </c>
      <c r="E98" s="5" t="str">
        <f t="shared" si="5"/>
        <v>SMARTPHONEAPPLEiPhone 14 Plus</v>
      </c>
      <c r="F98" s="10">
        <v>78</v>
      </c>
      <c r="G98" s="12">
        <v>0.78</v>
      </c>
      <c r="H98" s="12">
        <v>0.03</v>
      </c>
      <c r="I98" s="12">
        <v>0.18</v>
      </c>
      <c r="J98" s="12">
        <v>0.01</v>
      </c>
      <c r="K98" s="8">
        <f t="shared" si="6"/>
        <v>60.84</v>
      </c>
      <c r="L98" s="8">
        <f t="shared" si="7"/>
        <v>2.34</v>
      </c>
      <c r="M98" s="8">
        <f t="shared" si="8"/>
        <v>14.04</v>
      </c>
      <c r="N98" s="8">
        <f t="shared" si="9"/>
        <v>0.78</v>
      </c>
      <c r="O98" s="8">
        <v>0.20300000000000001</v>
      </c>
      <c r="P98" s="17" t="s">
        <v>173</v>
      </c>
    </row>
    <row r="99" spans="1:16" ht="15.6">
      <c r="A99" s="1" t="s">
        <v>161</v>
      </c>
      <c r="B99" s="2" t="s">
        <v>60</v>
      </c>
      <c r="C99" s="15" t="s">
        <v>172</v>
      </c>
      <c r="D99" s="5" t="s">
        <v>175</v>
      </c>
      <c r="E99" s="5" t="str">
        <f t="shared" si="5"/>
        <v>SMARTPHONEAPPLEiPhone 14 Pro</v>
      </c>
      <c r="F99" s="10">
        <v>84</v>
      </c>
      <c r="G99" s="12">
        <v>0.78</v>
      </c>
      <c r="H99" s="12">
        <v>0.03</v>
      </c>
      <c r="I99" s="12">
        <v>0.18</v>
      </c>
      <c r="J99" s="12">
        <v>0.01</v>
      </c>
      <c r="K99" s="8">
        <f t="shared" si="6"/>
        <v>65.52</v>
      </c>
      <c r="L99" s="8">
        <f t="shared" si="7"/>
        <v>2.52</v>
      </c>
      <c r="M99" s="8">
        <f t="shared" si="8"/>
        <v>15.12</v>
      </c>
      <c r="N99" s="8">
        <f t="shared" si="9"/>
        <v>0.84</v>
      </c>
      <c r="O99" s="8">
        <v>0.20599999999999999</v>
      </c>
      <c r="P99" s="17" t="s">
        <v>173</v>
      </c>
    </row>
    <row r="100" spans="1:16" ht="15.6">
      <c r="A100" s="1" t="s">
        <v>161</v>
      </c>
      <c r="B100" s="2" t="s">
        <v>60</v>
      </c>
      <c r="C100" s="15" t="s">
        <v>172</v>
      </c>
      <c r="D100" s="5" t="s">
        <v>176</v>
      </c>
      <c r="E100" s="5" t="str">
        <f t="shared" si="5"/>
        <v>SMARTPHONEAPPLEiPhone 14 Pro max</v>
      </c>
      <c r="F100" s="10">
        <v>92.5</v>
      </c>
      <c r="G100" s="12">
        <v>0.78</v>
      </c>
      <c r="H100" s="12">
        <v>0.03</v>
      </c>
      <c r="I100" s="12">
        <v>0.18</v>
      </c>
      <c r="J100" s="12">
        <v>0.01</v>
      </c>
      <c r="K100" s="8">
        <f t="shared" si="6"/>
        <v>72.150000000000006</v>
      </c>
      <c r="L100" s="8">
        <f t="shared" si="7"/>
        <v>2.7749999999999999</v>
      </c>
      <c r="M100" s="8">
        <f t="shared" si="8"/>
        <v>16.649999999999999</v>
      </c>
      <c r="N100" s="8">
        <f t="shared" si="9"/>
        <v>0.92500000000000004</v>
      </c>
      <c r="O100" s="8">
        <v>0.24</v>
      </c>
      <c r="P100" s="17" t="s">
        <v>173</v>
      </c>
    </row>
    <row r="101" spans="1:16" ht="15.6">
      <c r="A101" s="1" t="s">
        <v>161</v>
      </c>
      <c r="B101" s="2" t="s">
        <v>60</v>
      </c>
      <c r="C101" s="15" t="s">
        <v>177</v>
      </c>
      <c r="D101" s="5" t="s">
        <v>176</v>
      </c>
      <c r="E101" s="5" t="str">
        <f t="shared" si="5"/>
        <v>SMARTPHONEAPPLEiPhone 13Pro max</v>
      </c>
      <c r="F101" s="10">
        <v>70.333333333333329</v>
      </c>
      <c r="G101" s="12">
        <v>0.81</v>
      </c>
      <c r="H101" s="12">
        <v>0.02</v>
      </c>
      <c r="I101" s="12">
        <v>0.16</v>
      </c>
      <c r="J101" s="12">
        <v>0.01</v>
      </c>
      <c r="K101" s="8">
        <f t="shared" si="6"/>
        <v>56.97</v>
      </c>
      <c r="L101" s="8">
        <f t="shared" si="7"/>
        <v>1.4066666666666665</v>
      </c>
      <c r="M101" s="8">
        <f t="shared" si="8"/>
        <v>11.253333333333332</v>
      </c>
      <c r="N101" s="8">
        <f t="shared" si="9"/>
        <v>0.70333333333333325</v>
      </c>
      <c r="O101" s="8">
        <v>0.23799999999999999</v>
      </c>
      <c r="P101" s="17" t="s">
        <v>173</v>
      </c>
    </row>
    <row r="102" spans="1:16" ht="15.6">
      <c r="A102" s="1" t="s">
        <v>161</v>
      </c>
      <c r="B102" s="2" t="s">
        <v>60</v>
      </c>
      <c r="C102" s="15" t="s">
        <v>177</v>
      </c>
      <c r="D102" s="5" t="s">
        <v>178</v>
      </c>
      <c r="E102" s="5" t="str">
        <f t="shared" si="5"/>
        <v>SMARTPHONEAPPLEiPhone 13Mini</v>
      </c>
      <c r="F102" s="10">
        <v>72.666666666666671</v>
      </c>
      <c r="G102" s="12">
        <v>0.81</v>
      </c>
      <c r="H102" s="12">
        <v>0.02</v>
      </c>
      <c r="I102" s="12">
        <v>0.16</v>
      </c>
      <c r="J102" s="12">
        <v>0.01</v>
      </c>
      <c r="K102" s="8">
        <f t="shared" si="6"/>
        <v>58.860000000000007</v>
      </c>
      <c r="L102" s="8">
        <f t="shared" si="7"/>
        <v>1.4533333333333334</v>
      </c>
      <c r="M102" s="8">
        <f t="shared" si="8"/>
        <v>11.626666666666667</v>
      </c>
      <c r="N102" s="8">
        <f t="shared" si="9"/>
        <v>0.72666666666666668</v>
      </c>
      <c r="O102" s="8">
        <v>0.14000000000000001</v>
      </c>
      <c r="P102" s="17" t="s">
        <v>173</v>
      </c>
    </row>
    <row r="103" spans="1:16" ht="15.6">
      <c r="A103" s="1" t="s">
        <v>161</v>
      </c>
      <c r="B103" s="2" t="s">
        <v>60</v>
      </c>
      <c r="C103" s="15" t="s">
        <v>179</v>
      </c>
      <c r="D103" s="5"/>
      <c r="E103" s="5" t="str">
        <f t="shared" si="5"/>
        <v>SMARTPHONEAPPLEiPhone 12</v>
      </c>
      <c r="F103" s="10">
        <v>76.666666666666671</v>
      </c>
      <c r="G103" s="12">
        <v>0.81</v>
      </c>
      <c r="H103" s="12">
        <v>0.02</v>
      </c>
      <c r="I103" s="12">
        <v>0.16</v>
      </c>
      <c r="J103" s="12">
        <v>0.01</v>
      </c>
      <c r="K103" s="8">
        <f t="shared" si="6"/>
        <v>62.100000000000009</v>
      </c>
      <c r="L103" s="8">
        <f t="shared" si="7"/>
        <v>1.5333333333333334</v>
      </c>
      <c r="M103" s="8">
        <f t="shared" si="8"/>
        <v>12.266666666666667</v>
      </c>
      <c r="N103" s="8">
        <f t="shared" si="9"/>
        <v>0.76666666666666672</v>
      </c>
      <c r="O103" s="8">
        <v>0.16400000000000001</v>
      </c>
      <c r="P103" s="17" t="s">
        <v>173</v>
      </c>
    </row>
    <row r="104" spans="1:16" ht="15.6">
      <c r="A104" s="1" t="s">
        <v>161</v>
      </c>
      <c r="B104" s="2" t="s">
        <v>60</v>
      </c>
      <c r="C104" s="15" t="s">
        <v>180</v>
      </c>
      <c r="D104" s="5" t="s">
        <v>181</v>
      </c>
      <c r="E104" s="5" t="str">
        <f t="shared" si="5"/>
        <v>SMARTPHONEAPPLEiPhone SE (3rd generation)</v>
      </c>
      <c r="F104" s="10">
        <v>51.333333333333336</v>
      </c>
      <c r="G104" s="12">
        <v>0.82</v>
      </c>
      <c r="H104" s="12">
        <v>0.04</v>
      </c>
      <c r="I104" s="12">
        <v>0.13</v>
      </c>
      <c r="J104" s="12">
        <v>0.01</v>
      </c>
      <c r="K104" s="8">
        <f t="shared" si="6"/>
        <v>42.093333333333334</v>
      </c>
      <c r="L104" s="8">
        <f t="shared" si="7"/>
        <v>2.0533333333333337</v>
      </c>
      <c r="M104" s="8">
        <f t="shared" si="8"/>
        <v>6.6733333333333338</v>
      </c>
      <c r="N104" s="8">
        <f t="shared" si="9"/>
        <v>0.51333333333333342</v>
      </c>
      <c r="O104" s="8">
        <v>0.14399999999999999</v>
      </c>
      <c r="P104" s="17" t="s">
        <v>182</v>
      </c>
    </row>
    <row r="105" spans="1:16" ht="15.6">
      <c r="A105" s="1" t="s">
        <v>183</v>
      </c>
      <c r="B105" s="2" t="s">
        <v>60</v>
      </c>
      <c r="C105" s="15" t="s">
        <v>184</v>
      </c>
      <c r="D105" s="5" t="s">
        <v>185</v>
      </c>
      <c r="E105" s="5" t="str">
        <f t="shared" si="5"/>
        <v xml:space="preserve">TABLETAPPLEiPad Pro 12.9-inch (6th generation) Wi-Fi + Cellular </v>
      </c>
      <c r="F105" s="10">
        <v>154</v>
      </c>
      <c r="G105" s="12">
        <v>0.85</v>
      </c>
      <c r="H105" s="12">
        <v>0.05</v>
      </c>
      <c r="I105" s="12">
        <v>0.1</v>
      </c>
      <c r="J105" s="12">
        <v>0.01</v>
      </c>
      <c r="K105" s="8">
        <f t="shared" si="6"/>
        <v>130.9</v>
      </c>
      <c r="L105" s="8">
        <f t="shared" si="7"/>
        <v>7.7</v>
      </c>
      <c r="M105" s="8">
        <f t="shared" si="8"/>
        <v>15.4</v>
      </c>
      <c r="N105" s="8">
        <f t="shared" si="9"/>
        <v>1.54</v>
      </c>
      <c r="O105" s="8">
        <v>0.68400000000000005</v>
      </c>
      <c r="P105" s="17" t="s">
        <v>173</v>
      </c>
    </row>
    <row r="106" spans="1:16" ht="15.6">
      <c r="A106" s="1" t="s">
        <v>183</v>
      </c>
      <c r="B106" s="2" t="s">
        <v>60</v>
      </c>
      <c r="C106" s="15" t="s">
        <v>184</v>
      </c>
      <c r="D106" s="5" t="s">
        <v>186</v>
      </c>
      <c r="E106" s="5" t="str">
        <f t="shared" si="5"/>
        <v xml:space="preserve">TABLETAPPLEiPad Pro 11-inch (4th generation) Wi-Fi + Cellular </v>
      </c>
      <c r="F106" s="10">
        <v>124.25</v>
      </c>
      <c r="G106" s="12">
        <v>0.82</v>
      </c>
      <c r="H106" s="12">
        <v>0.05</v>
      </c>
      <c r="I106" s="12">
        <v>0.12</v>
      </c>
      <c r="J106" s="12">
        <v>0.01</v>
      </c>
      <c r="K106" s="8">
        <f t="shared" si="6"/>
        <v>101.88499999999999</v>
      </c>
      <c r="L106" s="8">
        <f t="shared" si="7"/>
        <v>6.2125000000000004</v>
      </c>
      <c r="M106" s="8">
        <f t="shared" si="8"/>
        <v>14.91</v>
      </c>
      <c r="N106" s="8">
        <f t="shared" si="9"/>
        <v>1.2424999999999999</v>
      </c>
      <c r="O106" s="8">
        <v>0.46600000000000003</v>
      </c>
      <c r="P106" s="17" t="s">
        <v>173</v>
      </c>
    </row>
    <row r="107" spans="1:16" ht="15.6">
      <c r="A107" s="1" t="s">
        <v>183</v>
      </c>
      <c r="B107" s="2" t="s">
        <v>60</v>
      </c>
      <c r="C107" s="15" t="s">
        <v>187</v>
      </c>
      <c r="D107" s="5" t="s">
        <v>188</v>
      </c>
      <c r="E107" s="5" t="str">
        <f t="shared" si="5"/>
        <v xml:space="preserve">TABLETAPPLEiPad Air (5th generation) Wi-Fi + Cellular </v>
      </c>
      <c r="F107" s="10">
        <v>85.333333333333329</v>
      </c>
      <c r="G107" s="12">
        <v>0.79</v>
      </c>
      <c r="H107" s="12">
        <v>7.0000000000000007E-2</v>
      </c>
      <c r="I107" s="12">
        <v>0.14000000000000001</v>
      </c>
      <c r="J107" s="12">
        <v>0.01</v>
      </c>
      <c r="K107" s="8">
        <f t="shared" si="6"/>
        <v>67.413333333333327</v>
      </c>
      <c r="L107" s="8">
        <f t="shared" si="7"/>
        <v>5.9733333333333336</v>
      </c>
      <c r="M107" s="8">
        <f t="shared" si="8"/>
        <v>11.946666666666667</v>
      </c>
      <c r="N107" s="8">
        <f t="shared" si="9"/>
        <v>0.85333333333333328</v>
      </c>
      <c r="O107" s="8">
        <v>0.46200000000000002</v>
      </c>
      <c r="P107" s="17" t="s">
        <v>189</v>
      </c>
    </row>
    <row r="108" spans="1:16" ht="15.6">
      <c r="A108" s="1" t="s">
        <v>183</v>
      </c>
      <c r="B108" s="2" t="s">
        <v>60</v>
      </c>
      <c r="C108" s="15" t="s">
        <v>190</v>
      </c>
      <c r="D108" s="5" t="s">
        <v>191</v>
      </c>
      <c r="E108" s="5" t="str">
        <f t="shared" si="5"/>
        <v xml:space="preserve">TABLETAPPLEiPad (10th generation) Wi-Fi + Cellular </v>
      </c>
      <c r="F108" s="10">
        <v>77</v>
      </c>
      <c r="G108" s="12">
        <v>0.78</v>
      </c>
      <c r="H108" s="12">
        <v>0.08</v>
      </c>
      <c r="I108" s="12">
        <v>0.14000000000000001</v>
      </c>
      <c r="J108" s="12">
        <v>0.01</v>
      </c>
      <c r="K108" s="8">
        <f t="shared" si="6"/>
        <v>60.06</v>
      </c>
      <c r="L108" s="8">
        <f t="shared" si="7"/>
        <v>6.16</v>
      </c>
      <c r="M108" s="8">
        <f t="shared" si="8"/>
        <v>10.780000000000001</v>
      </c>
      <c r="N108" s="8">
        <f t="shared" si="9"/>
        <v>0.77</v>
      </c>
      <c r="O108" s="8">
        <v>0.48099999999999998</v>
      </c>
      <c r="P108" s="17" t="s">
        <v>192</v>
      </c>
    </row>
    <row r="109" spans="1:16" ht="15.6">
      <c r="A109" s="1" t="s">
        <v>183</v>
      </c>
      <c r="B109" s="2" t="s">
        <v>60</v>
      </c>
      <c r="C109" s="15" t="s">
        <v>190</v>
      </c>
      <c r="D109" s="5" t="s">
        <v>193</v>
      </c>
      <c r="E109" s="5" t="str">
        <f t="shared" si="5"/>
        <v xml:space="preserve">TABLETAPPLEiPad (9th generation) Wi-Fi + Cellular </v>
      </c>
      <c r="F109" s="10">
        <v>79.5</v>
      </c>
      <c r="G109" s="12">
        <v>0.78</v>
      </c>
      <c r="H109" s="12">
        <v>7.0000000000000007E-2</v>
      </c>
      <c r="I109" s="12">
        <v>0.14000000000000001</v>
      </c>
      <c r="J109" s="12">
        <v>0.01</v>
      </c>
      <c r="K109" s="8">
        <f t="shared" si="6"/>
        <v>62.010000000000005</v>
      </c>
      <c r="L109" s="8">
        <f t="shared" si="7"/>
        <v>5.5650000000000004</v>
      </c>
      <c r="M109" s="8">
        <f t="shared" si="8"/>
        <v>11.13</v>
      </c>
      <c r="N109" s="8">
        <f t="shared" si="9"/>
        <v>0.79500000000000004</v>
      </c>
      <c r="O109" s="8">
        <v>0.498</v>
      </c>
      <c r="P109" s="17" t="s">
        <v>194</v>
      </c>
    </row>
    <row r="110" spans="1:16" ht="15.6">
      <c r="A110" s="1" t="s">
        <v>183</v>
      </c>
      <c r="B110" s="2" t="s">
        <v>60</v>
      </c>
      <c r="C110" s="15" t="s">
        <v>190</v>
      </c>
      <c r="D110" s="5" t="s">
        <v>195</v>
      </c>
      <c r="E110" s="5" t="str">
        <f t="shared" si="5"/>
        <v>TABLETAPPLEiPad mini (6th generation) Wi-Fi + Cellular</v>
      </c>
      <c r="F110" s="10">
        <v>76.5</v>
      </c>
      <c r="G110" s="12">
        <v>0.83</v>
      </c>
      <c r="H110" s="12">
        <v>0.04</v>
      </c>
      <c r="I110" s="12">
        <v>0.12</v>
      </c>
      <c r="J110" s="12">
        <v>0.01</v>
      </c>
      <c r="K110" s="8">
        <f t="shared" si="6"/>
        <v>63.494999999999997</v>
      </c>
      <c r="L110" s="8">
        <f t="shared" si="7"/>
        <v>3.06</v>
      </c>
      <c r="M110" s="8">
        <f t="shared" si="8"/>
        <v>9.18</v>
      </c>
      <c r="N110" s="8">
        <f t="shared" si="9"/>
        <v>0.76500000000000001</v>
      </c>
      <c r="O110" s="8">
        <v>0.29699999999999999</v>
      </c>
      <c r="P110" s="17" t="s">
        <v>196</v>
      </c>
    </row>
    <row r="111" spans="1:16" ht="31.2">
      <c r="A111" s="1" t="s">
        <v>183</v>
      </c>
      <c r="B111" s="2" t="s">
        <v>162</v>
      </c>
      <c r="C111" s="4" t="s">
        <v>197</v>
      </c>
      <c r="D111" s="5"/>
      <c r="E111" s="5" t="str">
        <f t="shared" si="5"/>
        <v>TABLETSAMSUNGGalaxy Tab S9 5G</v>
      </c>
      <c r="F111" s="10">
        <v>119.2</v>
      </c>
      <c r="G111" s="12">
        <v>0.8296</v>
      </c>
      <c r="H111" s="12">
        <v>3.0200000000000001E-2</v>
      </c>
      <c r="I111" s="12">
        <v>5.0000000000000001E-3</v>
      </c>
      <c r="J111" s="12">
        <v>0.13500000000000001</v>
      </c>
      <c r="K111" s="8">
        <f t="shared" si="6"/>
        <v>98.888320000000007</v>
      </c>
      <c r="L111" s="8">
        <f t="shared" si="7"/>
        <v>3.5998400000000004</v>
      </c>
      <c r="M111" s="8">
        <f t="shared" si="8"/>
        <v>0.59599999999999997</v>
      </c>
      <c r="N111" s="8">
        <f t="shared" si="9"/>
        <v>16.092000000000002</v>
      </c>
      <c r="O111" s="8">
        <v>0.498</v>
      </c>
      <c r="P111" s="9"/>
    </row>
    <row r="112" spans="1:16" ht="31.2">
      <c r="A112" s="1" t="s">
        <v>183</v>
      </c>
      <c r="B112" s="2" t="s">
        <v>162</v>
      </c>
      <c r="C112" s="4" t="s">
        <v>198</v>
      </c>
      <c r="D112" s="5"/>
      <c r="E112" s="5" t="str">
        <f t="shared" si="5"/>
        <v>TABLETSAMSUNGGalaxy Tab S9 FE</v>
      </c>
      <c r="F112" s="10">
        <v>86.7</v>
      </c>
      <c r="G112" s="12">
        <v>0.78310000000000002</v>
      </c>
      <c r="H112" s="12">
        <v>6.4500000000000002E-2</v>
      </c>
      <c r="I112" s="12">
        <v>6.8999999999999999E-3</v>
      </c>
      <c r="J112" s="12">
        <v>0.14530000000000001</v>
      </c>
      <c r="K112" s="8">
        <f t="shared" si="6"/>
        <v>67.894770000000008</v>
      </c>
      <c r="L112" s="8">
        <f t="shared" si="7"/>
        <v>5.5921500000000002</v>
      </c>
      <c r="M112" s="8">
        <f t="shared" si="8"/>
        <v>0.59823000000000004</v>
      </c>
      <c r="N112" s="8">
        <f t="shared" si="9"/>
        <v>12.597510000000002</v>
      </c>
      <c r="O112" s="8">
        <v>0.52300000000000002</v>
      </c>
      <c r="P112" s="9"/>
    </row>
    <row r="113" spans="1:16" ht="31.2">
      <c r="A113" s="1" t="s">
        <v>183</v>
      </c>
      <c r="B113" s="2" t="s">
        <v>162</v>
      </c>
      <c r="C113" s="4" t="s">
        <v>199</v>
      </c>
      <c r="D113" s="5"/>
      <c r="E113" s="5" t="str">
        <f>A113&amp;B113&amp;C113&amp;D113</f>
        <v>TABLETSAMSUNGGalaxy Tab S9 FE+</v>
      </c>
      <c r="F113" s="10">
        <v>106.4</v>
      </c>
      <c r="G113" s="12">
        <v>0.79690000000000005</v>
      </c>
      <c r="H113" s="12">
        <v>6.0999999999999999E-2</v>
      </c>
      <c r="I113" s="12">
        <v>6.4999999999999997E-3</v>
      </c>
      <c r="J113" s="12">
        <v>0.13250000000000001</v>
      </c>
      <c r="K113" s="8">
        <f t="shared" si="6"/>
        <v>84.790160000000014</v>
      </c>
      <c r="L113" s="8">
        <f t="shared" si="7"/>
        <v>6.4904000000000002</v>
      </c>
      <c r="M113" s="8">
        <f t="shared" si="8"/>
        <v>0.69159999999999999</v>
      </c>
      <c r="N113" s="8">
        <f t="shared" si="9"/>
        <v>14.098000000000001</v>
      </c>
      <c r="O113" s="8">
        <v>0.628</v>
      </c>
      <c r="P113" s="9"/>
    </row>
    <row r="114" spans="1:16" ht="31.2">
      <c r="A114" s="1" t="s">
        <v>183</v>
      </c>
      <c r="B114" s="2" t="s">
        <v>162</v>
      </c>
      <c r="C114" s="4" t="s">
        <v>200</v>
      </c>
      <c r="D114" s="5"/>
      <c r="E114" s="5" t="str">
        <f>A114&amp;B114&amp;C114&amp;D114</f>
        <v>TABLETSAMSUNGGalaxy Tab S9 Ultra</v>
      </c>
      <c r="F114" s="10">
        <v>158.69999999999999</v>
      </c>
      <c r="G114" s="12">
        <v>0.78510000000000002</v>
      </c>
      <c r="H114" s="12">
        <v>4.9700000000000001E-2</v>
      </c>
      <c r="I114" s="12">
        <v>5.0000000000000001E-3</v>
      </c>
      <c r="J114" s="12">
        <v>0.16</v>
      </c>
      <c r="K114" s="8">
        <f t="shared" si="6"/>
        <v>124.59536999999999</v>
      </c>
      <c r="L114" s="8">
        <f t="shared" si="7"/>
        <v>7.8873899999999999</v>
      </c>
      <c r="M114" s="8">
        <f t="shared" si="8"/>
        <v>0.79349999999999998</v>
      </c>
      <c r="N114" s="8">
        <f t="shared" si="9"/>
        <v>25.391999999999999</v>
      </c>
      <c r="O114" s="8">
        <v>0.73199999999999998</v>
      </c>
      <c r="P114" s="9"/>
    </row>
    <row r="115" spans="1:16" ht="31.2">
      <c r="A115" s="1" t="s">
        <v>183</v>
      </c>
      <c r="B115" s="2" t="s">
        <v>162</v>
      </c>
      <c r="C115" s="4" t="s">
        <v>201</v>
      </c>
      <c r="D115" s="5"/>
      <c r="E115" s="5" t="str">
        <f>A115&amp;B115&amp;C115&amp;D115</f>
        <v>TABLETSAMSUNGTab S9 FE 5G</v>
      </c>
      <c r="F115" s="10">
        <v>119.2</v>
      </c>
      <c r="G115" s="12">
        <v>0.8296</v>
      </c>
      <c r="H115" s="12">
        <v>3.0200000000000001E-2</v>
      </c>
      <c r="I115" s="12">
        <v>5.0000000000000001E-3</v>
      </c>
      <c r="J115" s="12">
        <v>0.13500000000000001</v>
      </c>
      <c r="K115" s="8">
        <f t="shared" si="6"/>
        <v>98.888320000000007</v>
      </c>
      <c r="L115" s="8">
        <f t="shared" si="7"/>
        <v>3.5998400000000004</v>
      </c>
      <c r="M115" s="8">
        <f t="shared" si="8"/>
        <v>0.59599999999999997</v>
      </c>
      <c r="N115" s="8">
        <f t="shared" si="9"/>
        <v>16.092000000000002</v>
      </c>
      <c r="O115" s="8">
        <v>0.52300000000000002</v>
      </c>
      <c r="P115" s="9"/>
    </row>
    <row r="116" spans="1:16" ht="31.2">
      <c r="A116" s="1" t="s">
        <v>183</v>
      </c>
      <c r="B116" s="2" t="s">
        <v>162</v>
      </c>
      <c r="C116" s="4" t="s">
        <v>202</v>
      </c>
      <c r="D116" s="5"/>
      <c r="E116" s="5" t="str">
        <f>A116&amp;B116&amp;C116&amp;D116</f>
        <v>TABLETSAMSUNGTab S9 FE Wi-Fi</v>
      </c>
      <c r="F116" s="10">
        <v>119.2</v>
      </c>
      <c r="G116" s="12">
        <v>0.8296</v>
      </c>
      <c r="H116" s="12">
        <v>3.0200000000000001E-2</v>
      </c>
      <c r="I116" s="12">
        <v>5.0000000000000001E-3</v>
      </c>
      <c r="J116" s="12">
        <v>0.13500000000000001</v>
      </c>
      <c r="K116" s="8">
        <f t="shared" si="6"/>
        <v>98.888320000000007</v>
      </c>
      <c r="L116" s="8">
        <f t="shared" si="7"/>
        <v>3.5998400000000004</v>
      </c>
      <c r="M116" s="8">
        <f t="shared" si="8"/>
        <v>0.59599999999999997</v>
      </c>
      <c r="N116" s="8">
        <f t="shared" si="9"/>
        <v>16.092000000000002</v>
      </c>
      <c r="O116" s="8">
        <v>0.52300000000000002</v>
      </c>
      <c r="P116" s="9"/>
    </row>
  </sheetData>
  <dataValidations count="1">
    <dataValidation type="list" allowBlank="1" showInputMessage="1" showErrorMessage="1" sqref="B19 B4:B15" xr:uid="{0CA2BFB8-C43F-472D-870A-519FBE4FC96C}">
      <formula1>INDIRECT(A4)</formula1>
    </dataValidation>
  </dataValidations>
  <hyperlinks>
    <hyperlink ref="P52" r:id="rId1" xr:uid="{F6C2CD40-F5CA-410D-B359-947AC126E553}"/>
    <hyperlink ref="P3" r:id="rId2" xr:uid="{F9D6DFD9-E781-44DE-95BC-04EB7F7ECA7D}"/>
    <hyperlink ref="P4" r:id="rId3" xr:uid="{BBC4275A-BE26-4515-9825-463281F6093D}"/>
    <hyperlink ref="P6" r:id="rId4" xr:uid="{E8D074B1-005F-4A64-8EA2-084C619E250E}"/>
    <hyperlink ref="P7" r:id="rId5" xr:uid="{3C2B5E67-488F-42E3-BE86-2F5C2560A9C2}"/>
    <hyperlink ref="P8" r:id="rId6" xr:uid="{00A7095E-3BDC-4A22-9A94-9B2FDBC2115E}"/>
    <hyperlink ref="P9" r:id="rId7" xr:uid="{E63BC894-64E6-4F6C-A79D-AD30C603B7CC}"/>
    <hyperlink ref="P10" r:id="rId8" xr:uid="{9EA8DBFD-3317-4D8E-81DD-9FE1E04165FE}"/>
    <hyperlink ref="P11" r:id="rId9" xr:uid="{E6778792-E486-4F4F-BF46-6BE6DBD0F369}"/>
    <hyperlink ref="P12" r:id="rId10" xr:uid="{3F5D827A-774A-4487-8C83-CE7B51F2976C}"/>
    <hyperlink ref="P13" r:id="rId11" xr:uid="{2B2AE1A1-BCA9-4322-8FDE-A2EFC943494F}"/>
    <hyperlink ref="P15" r:id="rId12" xr:uid="{E64BB110-8EC1-4A64-929C-94F6C17E3165}"/>
    <hyperlink ref="P16" r:id="rId13" xr:uid="{0E0A0615-9859-41AA-B153-8D47340A4007}"/>
    <hyperlink ref="P17" r:id="rId14" xr:uid="{7B0ED91B-361A-47EA-B9F3-9B01BC756D40}"/>
    <hyperlink ref="P18" r:id="rId15" xr:uid="{4287B5D5-39D5-4487-9BB7-98C0C57295D1}"/>
    <hyperlink ref="P19" r:id="rId16" xr:uid="{55C1B9DE-21FA-4C90-B494-E3396F0102D1}"/>
    <hyperlink ref="P21" r:id="rId17" xr:uid="{F641B38B-F5B9-405A-A209-4317AB69D8ED}"/>
    <hyperlink ref="P22" r:id="rId18" xr:uid="{A0C04E92-051A-4F76-8294-75243331905C}"/>
    <hyperlink ref="P24" r:id="rId19" xr:uid="{71E99A36-82F4-4A2E-AFE7-EC0021503638}"/>
    <hyperlink ref="P25" r:id="rId20" xr:uid="{BA18CBE8-163B-437B-BD05-4B8F9C41739F}"/>
    <hyperlink ref="P26" r:id="rId21" xr:uid="{340D380E-06C3-4E1D-9AD9-E6EE99F1E1FC}"/>
    <hyperlink ref="P27" r:id="rId22" xr:uid="{643A756A-FDCF-4A91-9A19-84EBC91B5902}"/>
    <hyperlink ref="P28" r:id="rId23" xr:uid="{7C49BFEB-2EC0-4D4E-AB2D-0FAAE403165C}"/>
    <hyperlink ref="P29" r:id="rId24" xr:uid="{9CAE7742-19A8-4254-A14F-E7BADF45F314}"/>
    <hyperlink ref="P30" r:id="rId25" xr:uid="{447AC7BC-3BDC-4ECD-A6FD-F35D98213752}"/>
    <hyperlink ref="P31" r:id="rId26" xr:uid="{4861C76E-705F-428B-8B42-8DFD99B074C2}"/>
    <hyperlink ref="P32" r:id="rId27" xr:uid="{757203D8-AB10-4532-B7AD-9F14AA6E1C48}"/>
    <hyperlink ref="P34" r:id="rId28" xr:uid="{3C0F97D7-C979-4BCE-8539-A5F0E75BACD1}"/>
    <hyperlink ref="P35" r:id="rId29" xr:uid="{83E7D223-F5B2-4FC5-B856-766CE60172BA}"/>
    <hyperlink ref="P36" r:id="rId30" xr:uid="{A10C2F2E-FBFB-4E75-9315-40D6B0CD8CB6}"/>
    <hyperlink ref="P37" r:id="rId31" xr:uid="{2F8EE163-55FA-4958-8577-9FC55B91B004}"/>
    <hyperlink ref="P38" r:id="rId32" xr:uid="{4FDB9993-9BD4-4EE9-BD58-DACF5D4BFD67}"/>
    <hyperlink ref="P39" r:id="rId33" xr:uid="{F7037FF8-71CD-4922-9714-DE06E2DC2DBF}"/>
    <hyperlink ref="P40" r:id="rId34" xr:uid="{24D6762B-0AD2-4E70-9D4A-352BBF794CFA}"/>
    <hyperlink ref="P41" r:id="rId35" xr:uid="{ACB3D6C6-6736-42A6-A9DC-CF44306E1C60}"/>
    <hyperlink ref="P42" r:id="rId36" xr:uid="{085552BD-76DD-46AD-86A2-D958D014BF83}"/>
    <hyperlink ref="P43" r:id="rId37" xr:uid="{818DF766-F7B9-4FA4-9B02-629AF6D3CF3C}"/>
    <hyperlink ref="P44" r:id="rId38" xr:uid="{7D0D2AC9-3CA4-4358-AE2F-6886CF1BB260}"/>
    <hyperlink ref="P45" r:id="rId39" xr:uid="{734BCA4B-D181-4D18-BA2B-5C86BE2FECB7}"/>
    <hyperlink ref="P46" r:id="rId40" xr:uid="{94F5324F-0190-44CC-9138-952350434104}"/>
    <hyperlink ref="P47" r:id="rId41" xr:uid="{D703F54F-74C9-4E93-A7F5-03C0D723E25F}"/>
    <hyperlink ref="P48" r:id="rId42" xr:uid="{22FDB9A1-C54D-4835-8CC9-8D1176B0176B}"/>
    <hyperlink ref="P49" r:id="rId43" xr:uid="{F7560B1F-FE64-412E-B2B3-6EA56ED92673}"/>
    <hyperlink ref="P50" r:id="rId44" xr:uid="{06269457-55AE-468C-A486-A9494AB88292}"/>
    <hyperlink ref="P51" r:id="rId45" xr:uid="{89EEF07A-015F-487C-B7BE-D5C93B341F9D}"/>
    <hyperlink ref="P53" r:id="rId46" xr:uid="{C3B6DE50-63BD-4B0F-87D2-F8C5FE039730}"/>
    <hyperlink ref="P54" r:id="rId47" xr:uid="{A969CB86-D699-4568-9478-252EB7E8F509}"/>
    <hyperlink ref="P55" r:id="rId48" xr:uid="{2B2F31C8-2419-4BE4-9803-E13392F3C3E7}"/>
    <hyperlink ref="P56" r:id="rId49" xr:uid="{2731ECA1-2090-42FA-9790-914173BC0F01}"/>
    <hyperlink ref="P57" r:id="rId50" xr:uid="{12410CBA-AB22-43D9-BBE8-28C6D329CBC0}"/>
    <hyperlink ref="P58" r:id="rId51" xr:uid="{2C4C4B76-80EF-4A09-95DB-457502BEDF3A}"/>
    <hyperlink ref="P59" r:id="rId52" xr:uid="{D9DABCD8-373B-4235-BEDF-8CF11D0C4E20}"/>
    <hyperlink ref="P60" r:id="rId53" xr:uid="{8E2283D9-AF96-473A-AEB3-398BF062A9FC}"/>
    <hyperlink ref="P61" r:id="rId54" xr:uid="{87D9AA3B-472A-419E-BF5F-FA2B12C7F402}"/>
    <hyperlink ref="P62" r:id="rId55" xr:uid="{B984E822-5035-4E48-8658-CB83ABCEC85E}"/>
    <hyperlink ref="P63" r:id="rId56" xr:uid="{D6AC67E9-CDB7-4123-8D1A-200897CA29D2}"/>
    <hyperlink ref="P64" r:id="rId57" xr:uid="{7560DCA0-6A89-406B-91EF-B3D4B5DA789A}"/>
    <hyperlink ref="P65" r:id="rId58" xr:uid="{BF77453B-30A3-43C1-B81F-400F55057DC3}"/>
    <hyperlink ref="P66" r:id="rId59" xr:uid="{7728B9E2-F243-4503-AA94-E79296A73CF8}"/>
    <hyperlink ref="P67" r:id="rId60" xr:uid="{CF461920-E337-498C-BB0F-9D2C45ADB04A}"/>
    <hyperlink ref="P68" r:id="rId61" xr:uid="{2C8A373A-FA0A-4769-A838-A438E6BF5CB2}"/>
    <hyperlink ref="P69" r:id="rId62" xr:uid="{36595FF9-5D38-46DB-84F2-41BD5812015E}"/>
    <hyperlink ref="P70" r:id="rId63" xr:uid="{072661DD-EDA2-4855-9E95-595CBAF73824}"/>
    <hyperlink ref="P71" r:id="rId64" xr:uid="{AC7CB173-D7B8-45EF-87B9-9C6CEC8966A9}"/>
    <hyperlink ref="P72" r:id="rId65" xr:uid="{7FA9697C-1B66-48F1-94BC-A3051004AFA4}"/>
    <hyperlink ref="P73" r:id="rId66" xr:uid="{E132E991-05B5-471B-A4E1-525C57863503}"/>
    <hyperlink ref="P74" r:id="rId67" xr:uid="{8F837FB1-DB3A-4AF3-8A22-A574C7D7024D}"/>
    <hyperlink ref="P75" r:id="rId68" xr:uid="{5E28E3EE-2FA3-494E-A5C1-CABADC1C1B55}"/>
    <hyperlink ref="P76" r:id="rId69" xr:uid="{499A5970-B7CD-46AF-9440-2ED50CDDB2B6}"/>
    <hyperlink ref="P77" r:id="rId70" xr:uid="{0710D7D8-3753-4317-A3B1-FD177AC29AA7}"/>
    <hyperlink ref="P78" r:id="rId71" xr:uid="{99D9E59E-E50C-49D2-A1A2-A0ADC2C1B520}"/>
    <hyperlink ref="P79" r:id="rId72" xr:uid="{9AC20608-F4EF-44EC-A3B5-9E4F1461D858}"/>
    <hyperlink ref="P80" r:id="rId73" xr:uid="{AEBF2E56-2931-4A86-A91B-81662560CC0F}"/>
    <hyperlink ref="P81" r:id="rId74" xr:uid="{077D6C01-C368-455B-B0DA-54B8A15D4D09}"/>
    <hyperlink ref="P82" r:id="rId75" xr:uid="{252CC284-E606-4EE2-A204-EB15B45D3923}"/>
    <hyperlink ref="P83" r:id="rId76" xr:uid="{8EA832E9-EDBD-4AAF-ACAC-35E753A55868}"/>
    <hyperlink ref="P84" r:id="rId77" xr:uid="{5212B3A9-68F7-4925-9B36-56A64ECFC066}"/>
    <hyperlink ref="P85" r:id="rId78" xr:uid="{D4F55AF1-6F50-45DE-841C-3A40686AD270}"/>
    <hyperlink ref="P86" r:id="rId79" xr:uid="{006E2AE1-19B7-4E3F-B1E6-3062A504379B}"/>
    <hyperlink ref="P87" r:id="rId80" xr:uid="{46D1B9E4-6FC3-4DE1-AEDA-759EB22DDBBA}"/>
    <hyperlink ref="P89" r:id="rId81" xr:uid="{B4771A3B-F128-486F-B619-203E3986D6A6}"/>
    <hyperlink ref="P90" r:id="rId82" xr:uid="{DC9A21C7-790E-4F37-B0B1-17A84D05626E}"/>
    <hyperlink ref="P91" r:id="rId83" xr:uid="{8F5E50FD-1C5B-40C0-BC64-A0805703F5BD}"/>
    <hyperlink ref="P92" r:id="rId84" xr:uid="{E877DDF2-3588-4C0B-BCF9-D9AC5E352106}"/>
    <hyperlink ref="P93" r:id="rId85" xr:uid="{6A0608F0-715E-49A2-A3B4-953B40655266}"/>
    <hyperlink ref="P94" r:id="rId86" xr:uid="{CE2D6517-025A-4452-AECF-2FD58E952067}"/>
    <hyperlink ref="P95" r:id="rId87" xr:uid="{769D0C0B-30FB-4D21-8027-71A2DB46FF40}"/>
    <hyperlink ref="P96" r:id="rId88" xr:uid="{117FD5C4-803B-4FC1-BC85-0261359F74B9}"/>
    <hyperlink ref="P97" r:id="rId89" xr:uid="{E1F559CE-D9BF-4866-A7B8-4BC04772C989}"/>
    <hyperlink ref="P98" r:id="rId90" xr:uid="{048CE0B2-300F-4D36-9314-FF1499D21A7D}"/>
    <hyperlink ref="P99" r:id="rId91" xr:uid="{9379E905-3295-4CD9-BB52-F421724B7C0C}"/>
    <hyperlink ref="P101" r:id="rId92" xr:uid="{DC303D23-3CA4-444B-B169-87F6AA1DFE74}"/>
    <hyperlink ref="P102" r:id="rId93" xr:uid="{37B3FAB2-1C26-481F-98DA-8D4EAEEFA306}"/>
    <hyperlink ref="P103" r:id="rId94" xr:uid="{BF3801BD-02E8-4E98-8113-29FB06C81E85}"/>
    <hyperlink ref="P104" r:id="rId95" xr:uid="{87A6D44D-ACF2-46B3-B608-42506BC83A5C}"/>
    <hyperlink ref="P105" r:id="rId96" xr:uid="{1FE9AC6D-4812-43BD-8896-460EF1896E66}"/>
    <hyperlink ref="P106" r:id="rId97" xr:uid="{7E44114F-E2C6-46A8-A766-33113F959C50}"/>
    <hyperlink ref="P107" r:id="rId98" xr:uid="{9AC4320E-24B6-4F5D-A779-E018DF28C147}"/>
    <hyperlink ref="P108" r:id="rId99" xr:uid="{42F96438-52A3-4D09-AA00-0CD27C0F2BF7}"/>
    <hyperlink ref="P109" r:id="rId100" xr:uid="{6BF6678E-EB2A-4F0C-A946-A5CB2AB3E6AC}"/>
    <hyperlink ref="P110" r:id="rId101" xr:uid="{F894FDAC-A8D2-47C0-9890-1D12B26132A9}"/>
    <hyperlink ref="P100" r:id="rId102" xr:uid="{816E9760-C669-4FE0-A0AE-A27FB9C0D133}"/>
    <hyperlink ref="P14" r:id="rId103" xr:uid="{0F7008E4-355B-4EEF-A908-BE645DDA609D}"/>
    <hyperlink ref="P23" r:id="rId104" xr:uid="{A8983124-F1FC-4D00-B23E-5D582538D55F}"/>
  </hyperlinks>
  <pageMargins left="0.511811024" right="0.511811024" top="0.78740157499999996" bottom="0.78740157499999996" header="0.31496062000000002" footer="0.31496062000000002"/>
  <drawing r:id="rId105"/>
  <legacyDrawing r:id="rId106"/>
</worksheet>
</file>

<file path=docMetadata/LabelInfo.xml><?xml version="1.0" encoding="utf-8"?>
<clbl:labelList xmlns:clbl="http://schemas.microsoft.com/office/2020/mipLabelMetadata">
  <clbl:label id="{5ff30bd7-48d4-4116-8126-760ac5ec243c}" enabled="1" method="Standard" siteId="{df35106d-be5c-4c99-8af6-70bfa08247f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Cálculo</vt:lpstr>
      <vt:lpstr>PCFp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Oscar Freire</dc:creator>
  <cp:keywords/>
  <dc:description/>
  <cp:lastModifiedBy>Oscar Freire</cp:lastModifiedBy>
  <cp:revision/>
  <dcterms:created xsi:type="dcterms:W3CDTF">2025-02-13T14:06:54Z</dcterms:created>
  <dcterms:modified xsi:type="dcterms:W3CDTF">2025-05-23T15:45:45Z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f30bd7-48d4-4116-8126-760ac5ec243c_Enabled">
    <vt:lpwstr>true</vt:lpwstr>
  </property>
  <property fmtid="{D5CDD505-2E9C-101B-9397-08002B2CF9AE}" pid="3" name="MSIP_Label_5ff30bd7-48d4-4116-8126-760ac5ec243c_SetDate">
    <vt:lpwstr>2025-02-13T14:10:46Z</vt:lpwstr>
  </property>
  <property fmtid="{D5CDD505-2E9C-101B-9397-08002B2CF9AE}" pid="4" name="MSIP_Label_5ff30bd7-48d4-4116-8126-760ac5ec243c_Method">
    <vt:lpwstr>Standard</vt:lpwstr>
  </property>
  <property fmtid="{D5CDD505-2E9C-101B-9397-08002B2CF9AE}" pid="5" name="MSIP_Label_5ff30bd7-48d4-4116-8126-760ac5ec243c_Name">
    <vt:lpwstr>defa4170-0d19-0005-0004-bc88714345d2</vt:lpwstr>
  </property>
  <property fmtid="{D5CDD505-2E9C-101B-9397-08002B2CF9AE}" pid="6" name="MSIP_Label_5ff30bd7-48d4-4116-8126-760ac5ec243c_SiteId">
    <vt:lpwstr>df35106d-be5c-4c99-8af6-70bfa08247fc</vt:lpwstr>
  </property>
  <property fmtid="{D5CDD505-2E9C-101B-9397-08002B2CF9AE}" pid="7" name="MSIP_Label_5ff30bd7-48d4-4116-8126-760ac5ec243c_ActionId">
    <vt:lpwstr>977704f7-60b5-4c1d-9d34-3857c8574f41</vt:lpwstr>
  </property>
  <property fmtid="{D5CDD505-2E9C-101B-9397-08002B2CF9AE}" pid="8" name="MSIP_Label_5ff30bd7-48d4-4116-8126-760ac5ec243c_ContentBits">
    <vt:lpwstr>0</vt:lpwstr>
  </property>
</Properties>
</file>